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109" documentId="8_{D86AE6A6-F20D-4E04-B603-7D8348D5FE8F}" xr6:coauthVersionLast="47" xr6:coauthVersionMax="47" xr10:uidLastSave="{48849179-B485-48FC-9540-E2804A97B771}"/>
  <bookViews>
    <workbookView xWindow="-120" yWindow="-120" windowWidth="29040" windowHeight="15840" tabRatio="732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2" i="8" l="1"/>
  <c r="BB31" i="8"/>
  <c r="BB30" i="8"/>
  <c r="BB24" i="8"/>
  <c r="BB20" i="8"/>
  <c r="BB17" i="8"/>
  <c r="BB14" i="8"/>
  <c r="BB33" i="7"/>
  <c r="BB29" i="7"/>
  <c r="BB25" i="7"/>
  <c r="BB24" i="7"/>
  <c r="BB23" i="7"/>
  <c r="BB16" i="7"/>
  <c r="BB17" i="7" s="1"/>
  <c r="BB14" i="7"/>
  <c r="BB38" i="6"/>
  <c r="BB37" i="6"/>
  <c r="BB36" i="6"/>
  <c r="BB35" i="6"/>
  <c r="BB34" i="6"/>
  <c r="BB33" i="6"/>
  <c r="BB32" i="6"/>
  <c r="BB31" i="6"/>
  <c r="BB30" i="6"/>
  <c r="BB35" i="5"/>
  <c r="BB34" i="5"/>
  <c r="BB33" i="5"/>
  <c r="BB32" i="5"/>
  <c r="BB31" i="5"/>
  <c r="BB30" i="5"/>
  <c r="BB29" i="5"/>
  <c r="BB28" i="5"/>
  <c r="BB19" i="4"/>
  <c r="BB18" i="4"/>
  <c r="BB17" i="4"/>
  <c r="BB21" i="3"/>
  <c r="BB20" i="3"/>
  <c r="BB19" i="3"/>
  <c r="BB18" i="3"/>
  <c r="BB22" i="3" s="1"/>
  <c r="BB25" i="2"/>
  <c r="BB24" i="2"/>
  <c r="BB23" i="2"/>
  <c r="BB22" i="2"/>
  <c r="BA30" i="8" l="1"/>
  <c r="BA31" i="8"/>
  <c r="BA32" i="8"/>
  <c r="BA24" i="8"/>
  <c r="BA20" i="8"/>
  <c r="BA17" i="8"/>
  <c r="BA14" i="8"/>
  <c r="AY17" i="7"/>
  <c r="AZ17" i="7"/>
  <c r="BA17" i="7"/>
  <c r="BA25" i="7"/>
  <c r="BA24" i="7"/>
  <c r="BA23" i="7"/>
  <c r="BA33" i="7"/>
  <c r="BA29" i="7"/>
  <c r="BA38" i="6"/>
  <c r="BA37" i="6"/>
  <c r="BA36" i="6"/>
  <c r="BA35" i="6"/>
  <c r="BA34" i="6"/>
  <c r="BA33" i="6"/>
  <c r="BA32" i="6"/>
  <c r="BA31" i="6"/>
  <c r="BA30" i="6"/>
  <c r="BA31" i="5"/>
  <c r="BA32" i="5"/>
  <c r="BA33" i="5"/>
  <c r="BA34" i="5"/>
  <c r="BA35" i="5"/>
  <c r="BA17" i="4"/>
  <c r="BA18" i="4"/>
  <c r="BA19" i="4"/>
  <c r="BA19" i="3"/>
  <c r="BA20" i="3"/>
  <c r="BA21" i="3"/>
  <c r="BA22" i="3"/>
  <c r="AY25" i="2"/>
  <c r="AZ25" i="2"/>
  <c r="BA25" i="2"/>
  <c r="AY24" i="2"/>
  <c r="AZ24" i="2"/>
  <c r="BA24" i="2"/>
  <c r="BA23" i="2"/>
  <c r="AZ23" i="2"/>
  <c r="AY23" i="2"/>
  <c r="AY22" i="2"/>
  <c r="AZ22" i="2"/>
  <c r="BA22" i="2"/>
  <c r="AY30" i="8" l="1"/>
  <c r="AZ30" i="8"/>
  <c r="AY31" i="8"/>
  <c r="AZ31" i="8"/>
  <c r="AY32" i="8"/>
  <c r="AZ32" i="8"/>
  <c r="AY24" i="8"/>
  <c r="AZ24" i="8"/>
  <c r="AY20" i="8"/>
  <c r="AZ20" i="8"/>
  <c r="AY17" i="8"/>
  <c r="AZ17" i="8"/>
  <c r="AY14" i="8"/>
  <c r="AZ14" i="8"/>
  <c r="AX33" i="7"/>
  <c r="AY33" i="7"/>
  <c r="AZ33" i="7"/>
  <c r="AX29" i="7"/>
  <c r="AY29" i="7"/>
  <c r="AZ29" i="7"/>
  <c r="AX23" i="7"/>
  <c r="AY23" i="7"/>
  <c r="AZ23" i="7"/>
  <c r="AX24" i="7"/>
  <c r="AY24" i="7"/>
  <c r="AZ24" i="7"/>
  <c r="AX25" i="7"/>
  <c r="AY25" i="7"/>
  <c r="AZ25" i="7"/>
  <c r="AW38" i="6"/>
  <c r="AX38" i="6"/>
  <c r="AY38" i="6"/>
  <c r="AZ38" i="6"/>
  <c r="AT31" i="5"/>
  <c r="AU31" i="5"/>
  <c r="AV31" i="5"/>
  <c r="AW31" i="5"/>
  <c r="AX31" i="5"/>
  <c r="AY31" i="5"/>
  <c r="AZ31" i="5"/>
  <c r="AT32" i="5"/>
  <c r="AU32" i="5"/>
  <c r="AV32" i="5"/>
  <c r="AW32" i="5"/>
  <c r="AX32" i="5"/>
  <c r="AY32" i="5"/>
  <c r="AZ32" i="5"/>
  <c r="AT33" i="5"/>
  <c r="AU33" i="5"/>
  <c r="AV33" i="5"/>
  <c r="AW33" i="5"/>
  <c r="AX33" i="5"/>
  <c r="AY33" i="5"/>
  <c r="AZ33" i="5"/>
  <c r="AT34" i="5"/>
  <c r="AU34" i="5"/>
  <c r="AV34" i="5"/>
  <c r="AW34" i="5"/>
  <c r="AX34" i="5"/>
  <c r="AY34" i="5"/>
  <c r="AZ34" i="5"/>
  <c r="AT35" i="5"/>
  <c r="AU35" i="5"/>
  <c r="AV35" i="5"/>
  <c r="AW35" i="5"/>
  <c r="AX35" i="5"/>
  <c r="AY35" i="5"/>
  <c r="AZ35" i="5"/>
  <c r="AY19" i="4"/>
  <c r="AZ19" i="4"/>
  <c r="AX18" i="4"/>
  <c r="AY18" i="4"/>
  <c r="AZ18" i="4"/>
  <c r="AX17" i="4"/>
  <c r="AY17" i="4"/>
  <c r="AZ17" i="4"/>
  <c r="AZ19" i="3"/>
  <c r="AZ20" i="3"/>
  <c r="AZ21" i="3"/>
  <c r="AZ22" i="3"/>
  <c r="AX25" i="2"/>
  <c r="AX24" i="2"/>
  <c r="AX23" i="2"/>
  <c r="AY22" i="3" l="1"/>
  <c r="AY21" i="3"/>
  <c r="AY20" i="3"/>
  <c r="AY19" i="3"/>
  <c r="AX19" i="3" l="1"/>
  <c r="AX20" i="3"/>
  <c r="AX21" i="3"/>
  <c r="AX22" i="3"/>
  <c r="AX30" i="8"/>
  <c r="AX31" i="8"/>
  <c r="AX32" i="8"/>
  <c r="AX24" i="8"/>
  <c r="AX20" i="8"/>
  <c r="AX17" i="8"/>
  <c r="AX14" i="8"/>
  <c r="AX17" i="7"/>
  <c r="AX19" i="4"/>
  <c r="AX22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BC25" i="7" l="1"/>
  <c r="BC32" i="8"/>
  <c r="BC17" i="8"/>
  <c r="BC35" i="5"/>
  <c r="BC31" i="5"/>
  <c r="BC20" i="8"/>
  <c r="BC33" i="5"/>
  <c r="BC32" i="6"/>
  <c r="BC30" i="6"/>
  <c r="BC18" i="4"/>
  <c r="BC23" i="2"/>
  <c r="BC29" i="7"/>
  <c r="BC32" i="5"/>
  <c r="BC29" i="5"/>
  <c r="BC25" i="2"/>
  <c r="BC37" i="6"/>
  <c r="BC23" i="7"/>
  <c r="BC30" i="8"/>
  <c r="BC36" i="6"/>
  <c r="BC14" i="8"/>
  <c r="BC14" i="7"/>
  <c r="BC16" i="7" s="1"/>
  <c r="BC17" i="7" s="1"/>
  <c r="BC38" i="6"/>
  <c r="BC31" i="8"/>
  <c r="BC35" i="6"/>
  <c r="BC19" i="3"/>
  <c r="BC33" i="7"/>
  <c r="BC31" i="6"/>
  <c r="BC21" i="3"/>
  <c r="BC28" i="5"/>
  <c r="BC22" i="2"/>
  <c r="BC20" i="3"/>
  <c r="BC34" i="5"/>
  <c r="BC30" i="5"/>
  <c r="BC24" i="8"/>
  <c r="BC18" i="3"/>
  <c r="BC22" i="3" s="1"/>
  <c r="BC34" i="6"/>
  <c r="BC33" i="6"/>
  <c r="BC24" i="7"/>
  <c r="BC17" i="4"/>
  <c r="BC19" i="4"/>
  <c r="BC24" i="2"/>
  <c r="AU25" i="2"/>
  <c r="AU29" i="7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<sst xmlns="http://schemas.openxmlformats.org/spreadsheetml/2006/main" count="506" uniqueCount="181">
  <si>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</si>
  <si>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</si>
  <si>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</si>
  <si>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</si>
  <si>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</si>
  <si>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</si>
  <si>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</si>
  <si>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</si>
  <si>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</si>
  <si>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</si>
  <si>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</si>
  <si>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</si>
  <si>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</si>
  <si>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</si>
  <si>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</si>
  <si>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</si>
  <si>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</si>
  <si>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</si>
  <si>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</si>
  <si>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</si>
  <si>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</si>
  <si>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</si>
  <si>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</si>
  <si>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</si>
  <si>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</si>
  <si>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</si>
  <si>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</si>
  <si>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</si>
  <si>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</si>
  <si>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</si>
  <si>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</si>
  <si>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</si>
  <si>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</si>
  <si>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</si>
  <si>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</si>
  <si>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</si>
  <si>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</si>
  <si>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</si>
  <si>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</si>
  <si>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</si>
  <si>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</si>
  <si>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</si>
  <si>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</si>
  <si>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</si>
  <si>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</si>
  <si>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</si>
  <si>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</si>
  <si>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</si>
  <si>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</si>
  <si>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</si>
  <si>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</si>
  <si>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</si>
  <si>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</si>
  <si>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</si>
  <si>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</si>
  <si>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</si>
  <si>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</si>
  <si>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</si>
  <si>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</si>
  <si>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</si>
  <si>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</si>
  <si>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</si>
  <si>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</si>
  <si>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</si>
  <si>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</si>
  <si>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</si>
  <si>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</si>
  <si>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</si>
  <si>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</si>
  <si>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</si>
  <si>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</si>
  <si>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</si>
  <si>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</si>
  <si>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</si>
  <si>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</si>
  <si>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</si>
  <si>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</si>
  <si>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</si>
  <si>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</si>
  <si>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</si>
  <si>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</si>
  <si>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</si>
  <si>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</si>
  <si>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</si>
  <si>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</si>
  <si>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</si>
  <si>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</si>
  <si>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</si>
  <si>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</si>
  <si>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</si>
  <si>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</si>
  <si>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</si>
  <si>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</si>
  <si>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</si>
  <si>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</si>
  <si>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</si>
  <si>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</si>
  <si>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</si>
  <si>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</si>
  <si>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</si>
  <si>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</si>
  <si>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</si>
  <si>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</si>
  <si>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</si>
  <si>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</si>
  <si>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</si>
  <si>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</si>
  <si>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</si>
  <si>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</si>
  <si>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</si>
  <si>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</si>
  <si>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</si>
  <si>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</si>
  <si>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</si>
  <si>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</si>
  <si>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</si>
  <si>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</si>
  <si>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</si>
  <si>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</si>
  <si>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</si>
  <si>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</si>
  <si>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</si>
  <si>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</si>
  <si>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</si>
  <si>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</si>
  <si>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</si>
  <si>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</si>
  <si>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</si>
  <si>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</si>
  <si>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</si>
  <si>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</si>
  <si>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</si>
  <si>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</si>
  <si>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</si>
  <si>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</si>
  <si>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</si>
  <si>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</si>
  <si>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</si>
  <si>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</si>
  <si>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</si>
  <si>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</si>
  <si>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</si>
  <si>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</si>
  <si>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</si>
  <si>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</si>
  <si>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</si>
  <si>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</si>
  <si>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</si>
  <si>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</si>
  <si>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</si>
  <si>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</si>
  <si>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</si>
  <si>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</si>
  <si>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</si>
  <si>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</si>
  <si>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</si>
  <si>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</si>
  <si>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</si>
  <si>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</si>
  <si>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</si>
  <si>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</si>
  <si>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</si>
  <si>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</si>
  <si>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</si>
  <si>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</si>
  <si>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</si>
  <si>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</si>
  <si>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</si>
  <si>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</si>
  <si>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</si>
  <si>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</si>
  <si>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</si>
  <si>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</si>
  <si>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</si>
  <si>
    <t>2024 T3</t>
  </si>
  <si>
    <t>2024  T2</t>
  </si>
  <si>
    <t>Alejamiento Total</t>
  </si>
  <si>
    <t>Privativa de libertad  Total</t>
  </si>
  <si>
    <t>Salida del domicilio Total</t>
  </si>
  <si>
    <t>2024 T4</t>
  </si>
  <si>
    <t>2025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</si>
</sst>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/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'Denuncias, Víctimas y Renuncias'!$W$24:$BC$24</c:f>
              <c:numCache>
                <c:formatCode>0.0</c:formatCode>
                <c:ptCount val="33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  <c:pt idx="29">
                  <c:v>9.8385173946027957E-2</c:v>
                </c:pt>
                <c:pt idx="30">
                  <c:v>9.1800923550538732E-2</c:v>
                </c:pt>
                <c:pt idx="31">
                  <c:v>0.1217871198962204</c:v>
                </c:pt>
                <c:pt idx="32">
                  <c:v>0.1127196806313954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'Denuncias, Víctimas y Renuncias'!$W$25:$BC$25</c:f>
              <c:numCache>
                <c:formatCode>0.0</c:formatCode>
                <c:ptCount val="33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  <c:pt idx="29">
                  <c:v>0.11981110074626866</c:v>
                </c:pt>
                <c:pt idx="30">
                  <c:v>0.10914264240081602</c:v>
                </c:pt>
                <c:pt idx="31">
                  <c:v>0.14636839047065658</c:v>
                </c:pt>
                <c:pt idx="32">
                  <c:v>0.13179135043970605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Provinciales'!$W$14:$BC$14</c:f>
              <c:numCache>
                <c:formatCode>0.0%</c:formatCode>
                <c:ptCount val="33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  <c:pt idx="29">
                  <c:v>0.70588235294117652</c:v>
                </c:pt>
                <c:pt idx="30">
                  <c:v>0.75384615384615383</c:v>
                </c:pt>
                <c:pt idx="31">
                  <c:v>0.82608695652173914</c:v>
                </c:pt>
                <c:pt idx="32">
                  <c:v>0.73831775700934577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Provinciales'!$W$17:$BC$17</c:f>
              <c:numCache>
                <c:formatCode>0.0%</c:formatCode>
                <c:ptCount val="33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  <c:pt idx="29">
                  <c:v>0.88</c:v>
                </c:pt>
                <c:pt idx="30">
                  <c:v>0.93333333333333335</c:v>
                </c:pt>
                <c:pt idx="31">
                  <c:v>0.7142857142857143</c:v>
                </c:pt>
                <c:pt idx="32">
                  <c:v>0.8571428571428571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Provinciales'!$W$20:$BC$20</c:f>
              <c:numCache>
                <c:formatCode>0.0%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  <c:pt idx="29">
                  <c:v>0.92592592592592593</c:v>
                </c:pt>
                <c:pt idx="30">
                  <c:v>1</c:v>
                </c:pt>
                <c:pt idx="31">
                  <c:v>0.95238095238095233</c:v>
                </c:pt>
                <c:pt idx="32">
                  <c:v>0.94736842105263153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Provinciales'!$W$24:$BC$24</c:f>
              <c:numCache>
                <c:formatCode>0.0%</c:formatCode>
                <c:ptCount val="33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  <c:pt idx="29">
                  <c:v>0.82375271149674623</c:v>
                </c:pt>
                <c:pt idx="30">
                  <c:v>0.84135021097046414</c:v>
                </c:pt>
                <c:pt idx="31">
                  <c:v>0.81631520532741397</c:v>
                </c:pt>
                <c:pt idx="32">
                  <c:v>0.81262833675564683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9083787995311135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Medidas'!$W$13:$BC$13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'Órdenes y Medidas'!$W$19:$BC$19</c:f>
              <c:numCache>
                <c:formatCode>0.0%</c:formatCode>
                <c:ptCount val="33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  <c:pt idx="29">
                  <c:v>0.66493775933609955</c:v>
                </c:pt>
                <c:pt idx="30">
                  <c:v>0.66352747554173908</c:v>
                </c:pt>
                <c:pt idx="31">
                  <c:v>0.64766574726734094</c:v>
                </c:pt>
                <c:pt idx="32">
                  <c:v>0.66617037115814104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957271617089530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Medidas'!$W$13:$BC$13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'Órdenes y Medidas'!$W$14:$BC$14</c:f>
              <c:numCache>
                <c:formatCode>#,##0</c:formatCode>
                <c:ptCount val="33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  <c:pt idx="29">
                  <c:v>10604</c:v>
                </c:pt>
                <c:pt idx="30">
                  <c:v>10937</c:v>
                </c:pt>
                <c:pt idx="31">
                  <c:v>9789</c:v>
                </c:pt>
                <c:pt idx="32">
                  <c:v>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Enjuiciados!$W$18:$BC$18</c:f>
              <c:numCache>
                <c:formatCode>0.0%</c:formatCode>
                <c:ptCount val="33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  <c:pt idx="29">
                  <c:v>0.90153618360170273</c:v>
                </c:pt>
                <c:pt idx="30">
                  <c:v>0.93068159876424017</c:v>
                </c:pt>
                <c:pt idx="31">
                  <c:v>0.89933856965688297</c:v>
                </c:pt>
                <c:pt idx="32">
                  <c:v>0.9091680814940577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Enjuiciados!$W$19:$BC$19</c:f>
              <c:numCache>
                <c:formatCode>0.0%</c:formatCode>
                <c:ptCount val="33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  <c:pt idx="29">
                  <c:v>0.94091080165600305</c:v>
                </c:pt>
                <c:pt idx="30">
                  <c:v>0.95961106955871356</c:v>
                </c:pt>
                <c:pt idx="31">
                  <c:v>0.93038981702466195</c:v>
                </c:pt>
                <c:pt idx="32">
                  <c:v>0.94140127388535033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Penales'!$W$28:$BC$28</c:f>
              <c:numCache>
                <c:formatCode>#,##0</c:formatCode>
                <c:ptCount val="33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  <c:pt idx="29">
                  <c:v>397</c:v>
                </c:pt>
                <c:pt idx="30">
                  <c:v>324</c:v>
                </c:pt>
                <c:pt idx="31">
                  <c:v>277</c:v>
                </c:pt>
                <c:pt idx="32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Penales'!$W$29:$BC$29</c:f>
              <c:numCache>
                <c:formatCode>#,##0</c:formatCode>
                <c:ptCount val="33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  <c:pt idx="29">
                  <c:v>710</c:v>
                </c:pt>
                <c:pt idx="30">
                  <c:v>730</c:v>
                </c:pt>
                <c:pt idx="31">
                  <c:v>785</c:v>
                </c:pt>
                <c:pt idx="32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Penales'!$W$30:$BC$30</c:f>
              <c:numCache>
                <c:formatCode>#,##0</c:formatCode>
                <c:ptCount val="33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  <c:pt idx="29">
                  <c:v>6147</c:v>
                </c:pt>
                <c:pt idx="30">
                  <c:v>6234</c:v>
                </c:pt>
                <c:pt idx="31">
                  <c:v>5450</c:v>
                </c:pt>
                <c:pt idx="32">
                  <c:v>5260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Penales'!$W$31:$BC$31</c:f>
              <c:numCache>
                <c:formatCode>#,##0</c:formatCode>
                <c:ptCount val="33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  <c:pt idx="29">
                  <c:v>6103</c:v>
                </c:pt>
                <c:pt idx="30">
                  <c:v>6300</c:v>
                </c:pt>
                <c:pt idx="31">
                  <c:v>5408</c:v>
                </c:pt>
                <c:pt idx="32">
                  <c:v>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Penales'!$W$32:$BC$32</c:f>
              <c:numCache>
                <c:formatCode>#,##0</c:formatCode>
                <c:ptCount val="33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  <c:pt idx="29">
                  <c:v>551</c:v>
                </c:pt>
                <c:pt idx="30">
                  <c:v>539</c:v>
                </c:pt>
                <c:pt idx="31">
                  <c:v>516</c:v>
                </c:pt>
                <c:pt idx="32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Penales'!$W$33:$BC$33</c:f>
              <c:numCache>
                <c:formatCode>#,##0</c:formatCode>
                <c:ptCount val="33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  <c:pt idx="29">
                  <c:v>1278</c:v>
                </c:pt>
                <c:pt idx="30">
                  <c:v>1399</c:v>
                </c:pt>
                <c:pt idx="31">
                  <c:v>1169</c:v>
                </c:pt>
                <c:pt idx="32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Civiles'!$W$30:$BC$30</c:f>
              <c:numCache>
                <c:formatCode>#,##0</c:formatCode>
                <c:ptCount val="33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  <c:pt idx="29">
                  <c:v>1164</c:v>
                </c:pt>
                <c:pt idx="30">
                  <c:v>1061</c:v>
                </c:pt>
                <c:pt idx="31">
                  <c:v>1012</c:v>
                </c:pt>
                <c:pt idx="32">
                  <c:v>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Civiles'!$W$31:$BC$31</c:f>
              <c:numCache>
                <c:formatCode>#,##0</c:formatCode>
                <c:ptCount val="33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  <c:pt idx="29">
                  <c:v>74</c:v>
                </c:pt>
                <c:pt idx="30">
                  <c:v>111</c:v>
                </c:pt>
                <c:pt idx="31">
                  <c:v>104</c:v>
                </c:pt>
                <c:pt idx="32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Civiles'!$W$32:$BC$32</c:f>
              <c:numCache>
                <c:formatCode>#,##0</c:formatCode>
                <c:ptCount val="33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  <c:pt idx="29">
                  <c:v>1066</c:v>
                </c:pt>
                <c:pt idx="30">
                  <c:v>1078</c:v>
                </c:pt>
                <c:pt idx="31">
                  <c:v>997</c:v>
                </c:pt>
                <c:pt idx="32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Civiles'!$W$33:$BC$33</c:f>
              <c:numCache>
                <c:formatCode>#,##0</c:formatCode>
                <c:ptCount val="33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  <c:pt idx="29">
                  <c:v>145</c:v>
                </c:pt>
                <c:pt idx="30">
                  <c:v>125</c:v>
                </c:pt>
                <c:pt idx="31">
                  <c:v>89</c:v>
                </c:pt>
                <c:pt idx="32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Civiles'!$W$34:$BC$34</c:f>
              <c:numCache>
                <c:formatCode>#,##0</c:formatCode>
                <c:ptCount val="33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  <c:pt idx="29">
                  <c:v>588</c:v>
                </c:pt>
                <c:pt idx="30">
                  <c:v>689</c:v>
                </c:pt>
                <c:pt idx="31">
                  <c:v>555</c:v>
                </c:pt>
                <c:pt idx="32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'Medidas Civiles'!$W$36:$BC$36</c:f>
              <c:numCache>
                <c:formatCode>#,##0</c:formatCode>
                <c:ptCount val="33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  <c:pt idx="29">
                  <c:v>24</c:v>
                </c:pt>
                <c:pt idx="30">
                  <c:v>36</c:v>
                </c:pt>
                <c:pt idx="31">
                  <c:v>20</c:v>
                </c:pt>
                <c:pt idx="3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'Juzgados de lo Penal'!$W$24:$BC$24</c:f>
              <c:numCache>
                <c:formatCode>0.0%</c:formatCode>
                <c:ptCount val="33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  <c:pt idx="29">
                  <c:v>0.69726219726219729</c:v>
                </c:pt>
                <c:pt idx="30">
                  <c:v>0.66013071895424835</c:v>
                </c:pt>
                <c:pt idx="31">
                  <c:v>0.69296224073745794</c:v>
                </c:pt>
                <c:pt idx="32">
                  <c:v>0.72513966480446923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'Juzgados de lo Penal'!$W$25:$BC$25</c:f>
              <c:numCache>
                <c:formatCode>0.0%</c:formatCode>
                <c:ptCount val="33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  <c:pt idx="29">
                  <c:v>0.69640605296343006</c:v>
                </c:pt>
                <c:pt idx="30">
                  <c:v>0.69634703196347036</c:v>
                </c:pt>
                <c:pt idx="31">
                  <c:v>0.6924650528469144</c:v>
                </c:pt>
                <c:pt idx="32">
                  <c:v>0.72123176661264177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'Juzgados de lo Penal'!$W$17:$BC$17</c:f>
              <c:numCache>
                <c:formatCode>0.0%</c:formatCode>
                <c:ptCount val="33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  <c:pt idx="29">
                  <c:v>0.69948717948717953</c:v>
                </c:pt>
                <c:pt idx="30">
                  <c:v>0.67926126736699421</c:v>
                </c:pt>
                <c:pt idx="31">
                  <c:v>0.6947430596574129</c:v>
                </c:pt>
                <c:pt idx="32">
                  <c:v>0.72545975638882254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Provinciales'!$W$31:$BC$31</c:f>
              <c:numCache>
                <c:formatCode>0.0%</c:formatCode>
                <c:ptCount val="33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  <c:pt idx="29">
                  <c:v>0.77319587628865982</c:v>
                </c:pt>
                <c:pt idx="30">
                  <c:v>0.87037037037037035</c:v>
                </c:pt>
                <c:pt idx="31">
                  <c:v>0.81553398058252424</c:v>
                </c:pt>
                <c:pt idx="32">
                  <c:v>0.77358490566037741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Provinciales'!$W$11:$BC$11</c:f>
              <c:strCache>
                <c:ptCount val="33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</c:strCache>
            </c:strRef>
          </c:cat>
          <c:val>
            <c:numRef>
              <c:f>'Audiencias Provinciales'!$W$32:$BC$32</c:f>
              <c:numCache>
                <c:formatCode>0.0%</c:formatCode>
                <c:ptCount val="33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  <c:pt idx="29">
                  <c:v>0.77192982456140347</c:v>
                </c:pt>
                <c:pt idx="30">
                  <c:v>0.72972972972972971</c:v>
                </c:pt>
                <c:pt idx="31">
                  <c:v>0.83606557377049184</c:v>
                </c:pt>
                <c:pt idx="32">
                  <c:v>0.78431372549019607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19049</xdr:colOff>
      <xdr:row>27</xdr:row>
      <xdr:rowOff>61912</xdr:rowOff>
    </xdr:from>
    <xdr:to>
      <xdr:col>12</xdr:col>
      <xdr:colOff>142875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5" t="s">
        <v>43</v>
      </c>
      <c r="C17" s="35"/>
      <c r="D17" s="35"/>
      <c r="E17" s="35"/>
    </row>
    <row r="18" spans="2:7" ht="14.25" x14ac:dyDescent="0.2">
      <c r="B18" s="35" t="s">
        <v>53</v>
      </c>
      <c r="C18" s="35"/>
      <c r="D18" s="35"/>
      <c r="E18" s="35"/>
    </row>
    <row r="19" spans="2:7" ht="14.25" x14ac:dyDescent="0.2">
      <c r="B19" s="35" t="s">
        <v>0</v>
      </c>
      <c r="C19" s="35"/>
      <c r="D19" s="35"/>
      <c r="E19" s="35"/>
    </row>
    <row r="20" spans="2:7" ht="14.25" x14ac:dyDescent="0.2">
      <c r="B20" s="35" t="s">
        <v>1</v>
      </c>
      <c r="C20" s="35"/>
      <c r="D20" s="35"/>
      <c r="E20" s="35"/>
    </row>
    <row r="21" spans="2:7" ht="14.25" x14ac:dyDescent="0.2">
      <c r="B21" s="35" t="s">
        <v>2</v>
      </c>
      <c r="C21" s="35"/>
      <c r="D21" s="35"/>
      <c r="E21" s="35"/>
    </row>
    <row r="22" spans="2:7" ht="14.25" x14ac:dyDescent="0.2">
      <c r="B22" s="1"/>
      <c r="C22" s="1"/>
      <c r="D22" s="1"/>
      <c r="E22" s="1"/>
    </row>
    <row r="23" spans="2:7" ht="14.25" x14ac:dyDescent="0.2">
      <c r="B23" s="35" t="s">
        <v>145</v>
      </c>
      <c r="C23" s="35"/>
      <c r="D23" s="35"/>
      <c r="E23" s="35"/>
      <c r="F23" s="35"/>
      <c r="G23" s="35"/>
    </row>
    <row r="24" spans="2:7" ht="14.25" x14ac:dyDescent="0.2">
      <c r="B24" s="35" t="s">
        <v>144</v>
      </c>
      <c r="C24" s="35"/>
      <c r="D24" s="35"/>
      <c r="E24" s="35"/>
      <c r="F24" s="35"/>
      <c r="G24" s="35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BC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5" ht="14.25" x14ac:dyDescent="0.2">
      <c r="AP8" s="27" t="s">
        <v>164</v>
      </c>
    </row>
    <row r="11" spans="2:55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</row>
    <row r="12" spans="2:55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29">
        <v>45899</v>
      </c>
      <c r="AZ12" s="29">
        <v>50536</v>
      </c>
      <c r="BA12" s="29">
        <v>53147</v>
      </c>
      <c r="BB12" s="29">
        <v>49511</v>
      </c>
      <c r="BC12" s="29">
        <v>47865</v>
      </c>
    </row>
    <row r="13" spans="2:55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29">
        <v>28398</v>
      </c>
      <c r="AZ13" s="29">
        <v>28983</v>
      </c>
      <c r="BA13" s="29">
        <v>30098</v>
      </c>
      <c r="BB13" s="29">
        <v>28271</v>
      </c>
      <c r="BC13" s="29">
        <v>26984</v>
      </c>
    </row>
    <row r="14" spans="2:55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29">
        <v>15182</v>
      </c>
      <c r="AZ14" s="29">
        <v>17152</v>
      </c>
      <c r="BA14" s="29">
        <v>18627</v>
      </c>
      <c r="BB14" s="29">
        <v>17210</v>
      </c>
      <c r="BC14" s="29">
        <v>16602</v>
      </c>
    </row>
    <row r="15" spans="2:55" ht="30" customHeight="1" thickBot="1" x14ac:dyDescent="0.25">
      <c r="B15" s="5" t="s">
        <v>153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29">
        <v>91</v>
      </c>
      <c r="AZ15" s="29">
        <v>112</v>
      </c>
      <c r="BA15" s="29">
        <v>73</v>
      </c>
      <c r="BB15" s="29">
        <v>77</v>
      </c>
      <c r="BC15" s="29">
        <v>83</v>
      </c>
    </row>
    <row r="16" spans="2:55" ht="30" customHeight="1" thickBot="1" x14ac:dyDescent="0.25">
      <c r="B16" s="5" t="s">
        <v>154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29">
        <v>31</v>
      </c>
      <c r="AZ16" s="29">
        <v>29</v>
      </c>
      <c r="BA16" s="29">
        <v>29</v>
      </c>
      <c r="BB16" s="29">
        <v>25</v>
      </c>
      <c r="BC16" s="29">
        <v>32</v>
      </c>
    </row>
    <row r="17" spans="2:55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29">
        <v>43580</v>
      </c>
      <c r="AZ17" s="29">
        <v>46135</v>
      </c>
      <c r="BA17" s="29">
        <v>48725</v>
      </c>
      <c r="BB17" s="29">
        <v>45481</v>
      </c>
      <c r="BC17" s="29">
        <v>43586</v>
      </c>
    </row>
    <row r="18" spans="2:55" ht="30" customHeight="1" thickBot="1" x14ac:dyDescent="0.25">
      <c r="B18" s="5" t="s">
        <v>155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9">
        <v>122</v>
      </c>
      <c r="AZ18" s="29">
        <v>141</v>
      </c>
      <c r="BA18" s="29">
        <v>102</v>
      </c>
      <c r="BB18" s="29">
        <v>102</v>
      </c>
      <c r="BC18" s="29">
        <v>115</v>
      </c>
    </row>
    <row r="19" spans="2:55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29">
        <v>2287</v>
      </c>
      <c r="AZ19" s="29">
        <v>2484</v>
      </c>
      <c r="BA19" s="29">
        <v>2440</v>
      </c>
      <c r="BB19" s="29">
        <v>3020</v>
      </c>
      <c r="BC19" s="29">
        <v>2725</v>
      </c>
    </row>
    <row r="20" spans="2:55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29">
        <v>1727</v>
      </c>
      <c r="AZ20" s="29">
        <v>2055</v>
      </c>
      <c r="BA20" s="29">
        <v>2033</v>
      </c>
      <c r="BB20" s="29">
        <v>2519</v>
      </c>
      <c r="BC20" s="29">
        <v>2188</v>
      </c>
    </row>
    <row r="21" spans="2:55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29">
        <v>4014</v>
      </c>
      <c r="AZ21" s="29">
        <v>4539</v>
      </c>
      <c r="BA21" s="29">
        <v>4473</v>
      </c>
      <c r="BB21" s="29">
        <v>5539</v>
      </c>
      <c r="BC21" s="29">
        <v>4913</v>
      </c>
    </row>
    <row r="22" spans="2:55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BC22" si="5">AU14/AU17</f>
        <v>0.34282677060725519</v>
      </c>
      <c r="AV22" s="12">
        <f t="shared" ref="AV22:BB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12">
        <f t="shared" si="6"/>
        <v>0.34837081229921985</v>
      </c>
      <c r="AZ22" s="12">
        <f t="shared" si="6"/>
        <v>0.37177847621111954</v>
      </c>
      <c r="BA22" s="12">
        <f t="shared" si="6"/>
        <v>0.38228835300153924</v>
      </c>
      <c r="BB22" s="30">
        <f t="shared" si="6"/>
        <v>0.37839977133308417</v>
      </c>
      <c r="BC22" s="30">
        <f t="shared" si="5"/>
        <v>0.38090212453540129</v>
      </c>
    </row>
    <row r="23" spans="2:55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BC23" si="12">AU20/AU21</f>
        <v>0.4236197592361976</v>
      </c>
      <c r="AV23" s="12">
        <f t="shared" ref="AV23:BB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  <c r="AY23" s="12">
        <f t="shared" si="13"/>
        <v>0.43024414549078227</v>
      </c>
      <c r="AZ23" s="12">
        <f t="shared" si="13"/>
        <v>0.4527428949107733</v>
      </c>
      <c r="BA23" s="12">
        <f t="shared" si="13"/>
        <v>0.45450480661748266</v>
      </c>
      <c r="BB23" s="30">
        <f t="shared" si="13"/>
        <v>0.45477523018595412</v>
      </c>
      <c r="BC23" s="30">
        <f t="shared" si="12"/>
        <v>0.44534907388560963</v>
      </c>
    </row>
    <row r="24" spans="2:55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BC24" si="19">AU21/AU17</f>
        <v>0.1067015103866767</v>
      </c>
      <c r="AV24" s="25">
        <f t="shared" ref="AV24:BB24" si="20">AV21/AV17</f>
        <v>0.10075855767800608</v>
      </c>
      <c r="AW24" s="25">
        <f t="shared" si="20"/>
        <v>9.8182510229327238E-2</v>
      </c>
      <c r="AX24" s="25">
        <f t="shared" si="20"/>
        <v>9.63238248292487E-2</v>
      </c>
      <c r="AY24" s="25">
        <f t="shared" si="20"/>
        <v>9.2106470858191833E-2</v>
      </c>
      <c r="AZ24" s="25">
        <f t="shared" si="20"/>
        <v>9.8385173946027957E-2</v>
      </c>
      <c r="BA24" s="25">
        <f t="shared" si="20"/>
        <v>9.1800923550538732E-2</v>
      </c>
      <c r="BB24" s="31">
        <f t="shared" si="20"/>
        <v>0.1217871198962204</v>
      </c>
      <c r="BC24" s="31">
        <f t="shared" si="19"/>
        <v>0.1127196806313954</v>
      </c>
    </row>
    <row r="25" spans="2:55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BC25" si="26">AU20/AU14</f>
        <v>0.13184754521963823</v>
      </c>
      <c r="AV25" s="26">
        <f t="shared" ref="AV25:BB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  <c r="AY25" s="26">
        <f t="shared" si="27"/>
        <v>0.11375312870504545</v>
      </c>
      <c r="AZ25" s="26">
        <f t="shared" si="27"/>
        <v>0.11981110074626866</v>
      </c>
      <c r="BA25" s="26">
        <f t="shared" si="27"/>
        <v>0.10914264240081602</v>
      </c>
      <c r="BB25" s="32">
        <f t="shared" si="27"/>
        <v>0.14636839047065658</v>
      </c>
      <c r="BC25" s="32">
        <f t="shared" si="26"/>
        <v>0.13179135043970605</v>
      </c>
    </row>
    <row r="26" spans="2:55" ht="13.5" thickTop="1" x14ac:dyDescent="0.2"/>
    <row r="28" spans="2:55" x14ac:dyDescent="0.2">
      <c r="B28" s="36" t="s">
        <v>42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BC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5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146</v>
      </c>
      <c r="AE13" s="4" t="s">
        <v>148</v>
      </c>
      <c r="AF13" s="4" t="s">
        <v>149</v>
      </c>
      <c r="AG13" s="4" t="s">
        <v>150</v>
      </c>
      <c r="AH13" s="4" t="s">
        <v>151</v>
      </c>
      <c r="AI13" s="4" t="s">
        <v>152</v>
      </c>
      <c r="AJ13" s="4" t="s">
        <v>156</v>
      </c>
      <c r="AK13" s="4" t="s">
        <v>157</v>
      </c>
      <c r="AL13" s="4" t="s">
        <v>158</v>
      </c>
      <c r="AM13" s="4" t="s">
        <v>159</v>
      </c>
      <c r="AN13" s="4" t="s">
        <v>160</v>
      </c>
      <c r="AO13" s="4" t="s">
        <v>161</v>
      </c>
      <c r="AP13" s="4" t="s">
        <v>162</v>
      </c>
      <c r="AQ13" s="4" t="s">
        <v>163</v>
      </c>
      <c r="AR13" s="4" t="s">
        <v>165</v>
      </c>
      <c r="AS13" s="4" t="s">
        <v>166</v>
      </c>
      <c r="AT13" s="4" t="s">
        <v>167</v>
      </c>
      <c r="AU13" s="4" t="s">
        <v>168</v>
      </c>
      <c r="AV13" s="4" t="s">
        <v>169</v>
      </c>
      <c r="AW13" s="4" t="s">
        <v>170</v>
      </c>
      <c r="AX13" s="4" t="s">
        <v>171</v>
      </c>
      <c r="AY13" s="4" t="s">
        <v>172</v>
      </c>
      <c r="AZ13" s="4" t="s">
        <v>173</v>
      </c>
      <c r="BA13" s="4" t="s">
        <v>174</v>
      </c>
      <c r="BB13" s="4" t="s">
        <v>179</v>
      </c>
      <c r="BC13" s="4" t="s">
        <v>180</v>
      </c>
    </row>
    <row r="14" spans="2:55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  <c r="AZ14" s="6">
        <v>10604</v>
      </c>
      <c r="BA14" s="6">
        <v>10937</v>
      </c>
      <c r="BB14" s="6">
        <v>9789</v>
      </c>
      <c r="BC14" s="6">
        <v>9403</v>
      </c>
    </row>
    <row r="15" spans="2:55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  <c r="AZ15" s="6">
        <v>50</v>
      </c>
      <c r="BA15" s="6">
        <v>39</v>
      </c>
      <c r="BB15" s="6">
        <v>51</v>
      </c>
      <c r="BC15" s="6">
        <v>47</v>
      </c>
    </row>
    <row r="16" spans="2:55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  <c r="AZ16" s="6">
        <v>7051</v>
      </c>
      <c r="BA16" s="6">
        <v>7257</v>
      </c>
      <c r="BB16" s="6">
        <v>6340</v>
      </c>
      <c r="BC16" s="6">
        <v>6264</v>
      </c>
    </row>
    <row r="17" spans="2:55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  <c r="AZ17" s="6">
        <v>3503</v>
      </c>
      <c r="BA17" s="6">
        <v>3641</v>
      </c>
      <c r="BB17" s="6">
        <v>3398</v>
      </c>
      <c r="BC17" s="6">
        <v>3092</v>
      </c>
    </row>
    <row r="18" spans="2:55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v>3311</v>
      </c>
      <c r="AZ18" s="6">
        <v>3553</v>
      </c>
      <c r="BA18" s="6">
        <v>3680</v>
      </c>
      <c r="BB18" s="6">
        <f t="shared" ref="BB18:BC18" si="2">SUM(BB15,BB17)</f>
        <v>3449</v>
      </c>
      <c r="BC18" s="6">
        <f t="shared" si="2"/>
        <v>3139</v>
      </c>
    </row>
    <row r="19" spans="2:55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BC19" si="8">AU16/AU14</f>
        <v>0.6929851199514121</v>
      </c>
      <c r="AV19" s="12">
        <f t="shared" ref="AV19:AY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9"/>
        <v>0.66589280306853738</v>
      </c>
      <c r="AZ19" s="12">
        <f t="shared" ref="AZ19:BB19" si="10">AZ16/AZ14</f>
        <v>0.66493775933609955</v>
      </c>
      <c r="BA19" s="12">
        <f t="shared" si="10"/>
        <v>0.66352747554173908</v>
      </c>
      <c r="BB19" s="12">
        <f t="shared" si="10"/>
        <v>0.64766574726734094</v>
      </c>
      <c r="BC19" s="12">
        <f t="shared" si="8"/>
        <v>0.66617037115814104</v>
      </c>
    </row>
    <row r="20" spans="2:55" s="3" customFormat="1" ht="20.100000000000001" customHeight="1" thickBot="1" x14ac:dyDescent="0.25">
      <c r="B20" s="5" t="s">
        <v>45</v>
      </c>
      <c r="C20" s="12">
        <f t="shared" ref="C20:N20" si="11">C17/C14</f>
        <v>0.3732360679263334</v>
      </c>
      <c r="D20" s="12">
        <f t="shared" si="11"/>
        <v>0.38122332859174962</v>
      </c>
      <c r="E20" s="12">
        <f t="shared" si="11"/>
        <v>0.37836341490421882</v>
      </c>
      <c r="F20" s="12">
        <f t="shared" si="11"/>
        <v>0.41051844466600201</v>
      </c>
      <c r="G20" s="12">
        <f t="shared" si="11"/>
        <v>0.40864516129032258</v>
      </c>
      <c r="H20" s="12">
        <f t="shared" si="11"/>
        <v>0.41088631984585744</v>
      </c>
      <c r="I20" s="12">
        <f t="shared" si="11"/>
        <v>0.39899403438998715</v>
      </c>
      <c r="J20" s="12">
        <f t="shared" si="11"/>
        <v>0.42440447253281477</v>
      </c>
      <c r="K20" s="12">
        <f t="shared" si="11"/>
        <v>0.41693148595398499</v>
      </c>
      <c r="L20" s="12">
        <f t="shared" si="11"/>
        <v>0.44530137636449929</v>
      </c>
      <c r="M20" s="12">
        <f t="shared" si="11"/>
        <v>0.44158056091745201</v>
      </c>
      <c r="N20" s="12">
        <f t="shared" si="11"/>
        <v>0.43013019218846871</v>
      </c>
      <c r="O20" s="12">
        <f t="shared" ref="O20:AN20" si="12">O17/O14</f>
        <v>0.38213606089438629</v>
      </c>
      <c r="P20" s="12">
        <f t="shared" si="12"/>
        <v>0.38647186147186147</v>
      </c>
      <c r="Q20" s="12">
        <f t="shared" si="12"/>
        <v>0.38088445078459343</v>
      </c>
      <c r="R20" s="12">
        <f t="shared" si="12"/>
        <v>0.36545866364665913</v>
      </c>
      <c r="S20" s="12">
        <f t="shared" si="12"/>
        <v>0.3280684435669628</v>
      </c>
      <c r="T20" s="12">
        <f t="shared" si="12"/>
        <v>0.33399395014081568</v>
      </c>
      <c r="U20" s="12">
        <f t="shared" si="12"/>
        <v>0.32628249481071464</v>
      </c>
      <c r="V20" s="12">
        <f t="shared" si="12"/>
        <v>0.31910235358511219</v>
      </c>
      <c r="W20" s="12">
        <f t="shared" si="12"/>
        <v>0.2956254634043004</v>
      </c>
      <c r="X20" s="12">
        <f t="shared" si="12"/>
        <v>0.30208739758095982</v>
      </c>
      <c r="Y20" s="12">
        <f t="shared" si="12"/>
        <v>0.30046035805626597</v>
      </c>
      <c r="Z20" s="12">
        <f t="shared" si="12"/>
        <v>0.31218864164729326</v>
      </c>
      <c r="AA20" s="12">
        <f t="shared" si="12"/>
        <v>0.30272407732864676</v>
      </c>
      <c r="AB20" s="12">
        <f t="shared" si="12"/>
        <v>0.31162931556632345</v>
      </c>
      <c r="AC20" s="12">
        <f t="shared" si="12"/>
        <v>0.30944720678560983</v>
      </c>
      <c r="AD20" s="12">
        <f t="shared" si="12"/>
        <v>0.26985568674941973</v>
      </c>
      <c r="AE20" s="12">
        <f t="shared" si="12"/>
        <v>0.32014690451206718</v>
      </c>
      <c r="AF20" s="12">
        <f t="shared" si="12"/>
        <v>0.28639641395439486</v>
      </c>
      <c r="AG20" s="12">
        <f t="shared" si="12"/>
        <v>0.26282693884990432</v>
      </c>
      <c r="AH20" s="12">
        <f t="shared" si="12"/>
        <v>0.28166750376695127</v>
      </c>
      <c r="AI20" s="12">
        <f t="shared" si="12"/>
        <v>0.28461791470233527</v>
      </c>
      <c r="AJ20" s="12">
        <f t="shared" si="12"/>
        <v>0.2862165110922536</v>
      </c>
      <c r="AK20" s="12">
        <f t="shared" si="12"/>
        <v>0.28420029168692268</v>
      </c>
      <c r="AL20" s="12">
        <f t="shared" si="12"/>
        <v>0.30103595368677638</v>
      </c>
      <c r="AM20" s="12">
        <f t="shared" si="12"/>
        <v>0.31055214723926378</v>
      </c>
      <c r="AN20" s="12">
        <f t="shared" si="12"/>
        <v>0.28935185185185186</v>
      </c>
      <c r="AO20" s="12">
        <f t="shared" ref="AO20:AQ20" si="13">AO17/AO14</f>
        <v>0.28538422903063787</v>
      </c>
      <c r="AP20" s="12">
        <f t="shared" ref="AP20" si="14">AP17/AP14</f>
        <v>0.28546264635789037</v>
      </c>
      <c r="AQ20" s="12">
        <f t="shared" si="13"/>
        <v>0.29977412068409165</v>
      </c>
      <c r="AR20" s="12">
        <f t="shared" ref="AR20:AT20" si="15">AR17/AR14</f>
        <v>0.31566515495086922</v>
      </c>
      <c r="AS20" s="12">
        <f t="shared" ref="AS20" si="16">AS17/AS14</f>
        <v>0.32925645505727041</v>
      </c>
      <c r="AT20" s="12">
        <f t="shared" si="15"/>
        <v>0.30739861727375917</v>
      </c>
      <c r="AU20" s="12">
        <f t="shared" ref="AU20:BC20" si="17">AU17/AU14</f>
        <v>0.30316833687620204</v>
      </c>
      <c r="AV20" s="12">
        <f t="shared" ref="AV20:AY20" si="18">AV17/AV14</f>
        <v>0.30737318498962851</v>
      </c>
      <c r="AW20" s="12">
        <f t="shared" si="18"/>
        <v>0.30116529995684072</v>
      </c>
      <c r="AX20" s="12">
        <f t="shared" si="18"/>
        <v>0.32298375468614821</v>
      </c>
      <c r="AY20" s="12">
        <f t="shared" si="18"/>
        <v>0.32865650550116082</v>
      </c>
      <c r="AZ20" s="12">
        <f t="shared" ref="AZ20:BB20" si="19">AZ17/AZ14</f>
        <v>0.33034703885326294</v>
      </c>
      <c r="BA20" s="12">
        <f t="shared" si="19"/>
        <v>0.33290664716101309</v>
      </c>
      <c r="BB20" s="12">
        <f t="shared" si="19"/>
        <v>0.34712432321994074</v>
      </c>
      <c r="BC20" s="12">
        <f t="shared" si="17"/>
        <v>0.3288312240774221</v>
      </c>
    </row>
    <row r="21" spans="2:55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20">O15/O14</f>
        <v>4.7811607992388198E-2</v>
      </c>
      <c r="P21" s="12">
        <f t="shared" si="20"/>
        <v>5.497835497835498E-2</v>
      </c>
      <c r="Q21" s="12">
        <f t="shared" si="20"/>
        <v>5.115141634399837E-2</v>
      </c>
      <c r="R21" s="12">
        <f t="shared" si="20"/>
        <v>3.4541336353340883E-2</v>
      </c>
      <c r="S21" s="12">
        <f t="shared" si="20"/>
        <v>3.6525172754195458E-2</v>
      </c>
      <c r="T21" s="12">
        <f t="shared" si="20"/>
        <v>3.0353603838531345E-2</v>
      </c>
      <c r="U21" s="12">
        <f t="shared" si="20"/>
        <v>2.9949589799347632E-2</v>
      </c>
      <c r="V21" s="12">
        <f t="shared" si="20"/>
        <v>2.769567597153804E-2</v>
      </c>
      <c r="W21" s="12">
        <f t="shared" si="20"/>
        <v>2.7221692617307489E-2</v>
      </c>
      <c r="X21" s="12">
        <f t="shared" si="20"/>
        <v>1.9313304721030045E-2</v>
      </c>
      <c r="Y21" s="12">
        <f t="shared" si="20"/>
        <v>1.8107416879795397E-2</v>
      </c>
      <c r="Z21" s="12">
        <f t="shared" si="20"/>
        <v>1.8819882652496404E-2</v>
      </c>
      <c r="AA21" s="12">
        <f t="shared" si="20"/>
        <v>1.0325131810193322E-2</v>
      </c>
      <c r="AB21" s="12">
        <f t="shared" si="20"/>
        <v>1.0599636583888553E-2</v>
      </c>
      <c r="AC21" s="12">
        <f t="shared" si="20"/>
        <v>1.1114360924246856E-2</v>
      </c>
      <c r="AD21" s="12">
        <f t="shared" si="20"/>
        <v>7.9725502068826327E-3</v>
      </c>
      <c r="AE21" s="12">
        <f t="shared" si="20"/>
        <v>8.9192025183630636E-3</v>
      </c>
      <c r="AF21" s="12">
        <f t="shared" si="20"/>
        <v>9.2574546871954776E-3</v>
      </c>
      <c r="AG21" s="12">
        <f t="shared" si="20"/>
        <v>1.166499589902488E-2</v>
      </c>
      <c r="AH21" s="12">
        <f t="shared" si="20"/>
        <v>5.3239578101456552E-3</v>
      </c>
      <c r="AI21" s="12">
        <f t="shared" si="20"/>
        <v>7.7842341848481525E-3</v>
      </c>
      <c r="AJ21" s="12">
        <f t="shared" si="20"/>
        <v>6.0613407685780095E-3</v>
      </c>
      <c r="AK21" s="12">
        <f t="shared" si="20"/>
        <v>4.8614487117160914E-3</v>
      </c>
      <c r="AL21" s="12">
        <f t="shared" si="20"/>
        <v>6.0938452163315053E-3</v>
      </c>
      <c r="AM21" s="12">
        <f t="shared" si="20"/>
        <v>5.0306748466257666E-3</v>
      </c>
      <c r="AN21" s="12">
        <f t="shared" si="20"/>
        <v>4.2087542087542087E-3</v>
      </c>
      <c r="AO21" s="12">
        <f t="shared" ref="AO21:AQ21" si="21">AO15/AO14</f>
        <v>2.5113008538422904E-3</v>
      </c>
      <c r="AP21" s="12">
        <f t="shared" ref="AP21" si="22">AP15/AP14</f>
        <v>2.7976375505129004E-3</v>
      </c>
      <c r="AQ21" s="12">
        <f t="shared" si="21"/>
        <v>2.2587931590835751E-3</v>
      </c>
      <c r="AR21" s="12">
        <f t="shared" ref="AR21:AT21" si="23">AR15/AR14</f>
        <v>5.7634164777021924E-3</v>
      </c>
      <c r="AS21" s="12">
        <f t="shared" ref="AS21" si="24">AS15/AS14</f>
        <v>3.5915356241506503E-3</v>
      </c>
      <c r="AT21" s="12">
        <f t="shared" si="23"/>
        <v>5.6753688989784334E-3</v>
      </c>
      <c r="AU21" s="12">
        <f t="shared" ref="AU21:BC21" si="25">AU15/AU14</f>
        <v>3.6440935317339812E-3</v>
      </c>
      <c r="AV21" s="12">
        <f t="shared" ref="AV21:AY21" si="26">AV15/AV14</f>
        <v>5.9400339430511033E-3</v>
      </c>
      <c r="AW21" s="12">
        <f t="shared" si="26"/>
        <v>4.1432887354337505E-3</v>
      </c>
      <c r="AX21" s="12">
        <f t="shared" si="26"/>
        <v>3.8450446986446219E-3</v>
      </c>
      <c r="AY21" s="12">
        <f t="shared" si="26"/>
        <v>5.5516301604925811E-3</v>
      </c>
      <c r="AZ21" s="12">
        <f t="shared" ref="AZ21:BB21" si="27">AZ15/AZ14</f>
        <v>4.7152018106374951E-3</v>
      </c>
      <c r="BA21" s="12">
        <f t="shared" si="27"/>
        <v>3.5658772972478742E-3</v>
      </c>
      <c r="BB21" s="12">
        <f t="shared" si="27"/>
        <v>5.2099295127183576E-3</v>
      </c>
      <c r="BC21" s="12">
        <f t="shared" si="25"/>
        <v>4.9984047644368815E-3</v>
      </c>
    </row>
    <row r="22" spans="2:55" s="3" customFormat="1" ht="20.100000000000001" customHeight="1" thickBot="1" x14ac:dyDescent="0.25">
      <c r="B22" s="7" t="s">
        <v>47</v>
      </c>
      <c r="C22" s="17">
        <f t="shared" ref="C22:N22" si="28">C18/C14</f>
        <v>0.3732360679263334</v>
      </c>
      <c r="D22" s="17">
        <f t="shared" si="28"/>
        <v>0.38122332859174962</v>
      </c>
      <c r="E22" s="17">
        <f t="shared" si="28"/>
        <v>0.37836341490421882</v>
      </c>
      <c r="F22" s="17">
        <f t="shared" si="28"/>
        <v>0.41051844466600201</v>
      </c>
      <c r="G22" s="17">
        <f t="shared" si="28"/>
        <v>0.40864516129032258</v>
      </c>
      <c r="H22" s="17">
        <f t="shared" si="28"/>
        <v>0.41088631984585744</v>
      </c>
      <c r="I22" s="17">
        <f t="shared" si="28"/>
        <v>0.39899403438998715</v>
      </c>
      <c r="J22" s="17">
        <f t="shared" si="28"/>
        <v>0.42440447253281477</v>
      </c>
      <c r="K22" s="17">
        <f t="shared" si="28"/>
        <v>0.41693148595398499</v>
      </c>
      <c r="L22" s="17">
        <f t="shared" si="28"/>
        <v>0.44530137636449929</v>
      </c>
      <c r="M22" s="17">
        <f t="shared" si="28"/>
        <v>0.44158056091745201</v>
      </c>
      <c r="N22" s="17">
        <f t="shared" si="28"/>
        <v>0.43013019218846871</v>
      </c>
      <c r="O22" s="17">
        <f t="shared" ref="O22:AN22" si="29">O18/O14</f>
        <v>0.42994766888677449</v>
      </c>
      <c r="P22" s="17">
        <f t="shared" si="29"/>
        <v>0.44145021645021643</v>
      </c>
      <c r="Q22" s="17">
        <f t="shared" si="29"/>
        <v>0.43203586712859182</v>
      </c>
      <c r="R22" s="17">
        <f t="shared" si="29"/>
        <v>0.4</v>
      </c>
      <c r="S22" s="17">
        <f t="shared" si="29"/>
        <v>0.36459361632115828</v>
      </c>
      <c r="T22" s="17">
        <f t="shared" si="29"/>
        <v>0.36434755397934704</v>
      </c>
      <c r="U22" s="17">
        <f t="shared" si="29"/>
        <v>0.35623208461006228</v>
      </c>
      <c r="V22" s="17">
        <f t="shared" si="29"/>
        <v>0.34679802955665023</v>
      </c>
      <c r="W22" s="17">
        <f t="shared" si="29"/>
        <v>0.32284715602160791</v>
      </c>
      <c r="X22" s="17">
        <f t="shared" si="29"/>
        <v>0.32140070230198986</v>
      </c>
      <c r="Y22" s="17">
        <f t="shared" si="29"/>
        <v>0.31856777493606137</v>
      </c>
      <c r="Z22" s="17">
        <f t="shared" si="29"/>
        <v>0.33100852429978966</v>
      </c>
      <c r="AA22" s="17">
        <f t="shared" si="29"/>
        <v>0.31304920913884005</v>
      </c>
      <c r="AB22" s="17">
        <f t="shared" si="29"/>
        <v>0.32222895215021197</v>
      </c>
      <c r="AC22" s="17">
        <f t="shared" si="29"/>
        <v>0.32056156770985667</v>
      </c>
      <c r="AD22" s="17">
        <f t="shared" si="29"/>
        <v>0.27782823695630238</v>
      </c>
      <c r="AE22" s="17">
        <f t="shared" si="29"/>
        <v>0.32906610703043021</v>
      </c>
      <c r="AF22" s="17">
        <f t="shared" si="29"/>
        <v>0.29565386864159032</v>
      </c>
      <c r="AG22" s="17">
        <f t="shared" si="29"/>
        <v>0.27449193474892919</v>
      </c>
      <c r="AH22" s="17">
        <f t="shared" si="29"/>
        <v>0.28699146157709693</v>
      </c>
      <c r="AI22" s="17">
        <f t="shared" si="29"/>
        <v>0.29240214888718341</v>
      </c>
      <c r="AJ22" s="17">
        <f t="shared" si="29"/>
        <v>0.29227785186083161</v>
      </c>
      <c r="AK22" s="17">
        <f t="shared" si="29"/>
        <v>0.2890617403986388</v>
      </c>
      <c r="AL22" s="17">
        <f t="shared" si="29"/>
        <v>0.30712979890310788</v>
      </c>
      <c r="AM22" s="17">
        <f t="shared" si="29"/>
        <v>0.31558282208588956</v>
      </c>
      <c r="AN22" s="17">
        <f t="shared" si="29"/>
        <v>0.29356060606060608</v>
      </c>
      <c r="AO22" s="17">
        <f t="shared" ref="AO22:AQ22" si="30">AO18/AO14</f>
        <v>0.28789552988448014</v>
      </c>
      <c r="AP22" s="17">
        <f t="shared" ref="AP22" si="31">AP18/AP14</f>
        <v>0.28826028390840325</v>
      </c>
      <c r="AQ22" s="17">
        <f t="shared" si="30"/>
        <v>0.30203291384317521</v>
      </c>
      <c r="AR22" s="17">
        <f t="shared" ref="AR22:AT22" si="32">AR18/AR14</f>
        <v>0.32142857142857145</v>
      </c>
      <c r="AS22" s="17">
        <f t="shared" ref="AS22" si="33">AS18/AS14</f>
        <v>0.33284799068142107</v>
      </c>
      <c r="AT22" s="17">
        <f t="shared" si="32"/>
        <v>0.31307398617273757</v>
      </c>
      <c r="AU22" s="17">
        <f t="shared" ref="AU22:BC22" si="34">AU18/AU14</f>
        <v>0.30681243040793604</v>
      </c>
      <c r="AV22" s="17">
        <f t="shared" ref="AV22:AY22" si="35">AV18/AV14</f>
        <v>0.3133132189326796</v>
      </c>
      <c r="AW22" s="17">
        <f t="shared" si="35"/>
        <v>0.30530858869227451</v>
      </c>
      <c r="AX22" s="17">
        <f t="shared" si="35"/>
        <v>0.32682879938479287</v>
      </c>
      <c r="AY22" s="17">
        <f t="shared" si="35"/>
        <v>0.33420813566165336</v>
      </c>
      <c r="AZ22" s="17">
        <f t="shared" ref="AZ22:BB22" si="36">AZ18/AZ14</f>
        <v>0.33506224066390039</v>
      </c>
      <c r="BA22" s="17">
        <f t="shared" si="36"/>
        <v>0.33647252445826092</v>
      </c>
      <c r="BB22" s="17">
        <f t="shared" si="36"/>
        <v>0.35233425273265911</v>
      </c>
      <c r="BC22" s="17">
        <f t="shared" si="34"/>
        <v>0.33382962884185896</v>
      </c>
    </row>
    <row r="23" spans="2:55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BC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175</v>
      </c>
      <c r="BA11" s="4" t="s">
        <v>174</v>
      </c>
      <c r="BB11" s="4" t="s">
        <v>179</v>
      </c>
      <c r="BC11" s="4" t="s">
        <v>180</v>
      </c>
    </row>
    <row r="12" spans="2:55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  <c r="AZ12" s="6">
        <v>8060</v>
      </c>
      <c r="BA12" s="24">
        <v>7853</v>
      </c>
      <c r="BB12" s="24">
        <v>7352</v>
      </c>
      <c r="BC12" s="6">
        <v>7067</v>
      </c>
    </row>
    <row r="13" spans="2:55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  <c r="AZ13" s="6">
        <v>4871</v>
      </c>
      <c r="BA13" s="24">
        <v>4820</v>
      </c>
      <c r="BB13" s="24">
        <v>4351</v>
      </c>
      <c r="BC13" s="6">
        <v>4284</v>
      </c>
    </row>
    <row r="14" spans="2:55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  <c r="AZ14" s="6">
        <v>2500</v>
      </c>
      <c r="BA14" s="24">
        <v>2566</v>
      </c>
      <c r="BB14" s="24">
        <v>2339</v>
      </c>
      <c r="BC14" s="6">
        <v>2217</v>
      </c>
    </row>
    <row r="15" spans="2:55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  <c r="AZ15" s="6">
        <v>532</v>
      </c>
      <c r="BA15" s="24">
        <v>359</v>
      </c>
      <c r="BB15" s="24">
        <v>487</v>
      </c>
      <c r="BC15" s="6">
        <v>428</v>
      </c>
    </row>
    <row r="16" spans="2:55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  <c r="AZ16" s="6">
        <v>157</v>
      </c>
      <c r="BA16" s="24">
        <v>108</v>
      </c>
      <c r="BB16" s="24">
        <v>175</v>
      </c>
      <c r="BC16" s="6">
        <v>138</v>
      </c>
    </row>
    <row r="17" spans="2:55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BC17" si="5">(AU14+AU13)/AU12</f>
        <v>0.90946321486031889</v>
      </c>
      <c r="AV17" s="12">
        <f t="shared" ref="AV17:AZ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f t="shared" si="6"/>
        <v>0.91192450672004577</v>
      </c>
      <c r="AZ17" s="12">
        <f t="shared" si="6"/>
        <v>0.9145161290322581</v>
      </c>
      <c r="BA17" s="12">
        <f t="shared" ref="BA17:BB17" si="7">(BA14+BA13)/BA12</f>
        <v>0.94053228065707373</v>
      </c>
      <c r="BB17" s="12">
        <f t="shared" si="7"/>
        <v>0.90995647442872685</v>
      </c>
      <c r="BC17" s="12">
        <f t="shared" si="5"/>
        <v>0.91990943823404558</v>
      </c>
    </row>
    <row r="18" spans="2:55" ht="30" customHeight="1" thickBot="1" x14ac:dyDescent="0.25">
      <c r="B18" s="5" t="s">
        <v>60</v>
      </c>
      <c r="C18" s="12">
        <f t="shared" ref="C18:AN19" si="8">C13/(C13+C15)</f>
        <v>0.65562360801781738</v>
      </c>
      <c r="D18" s="12">
        <f t="shared" si="8"/>
        <v>0.70210105052526262</v>
      </c>
      <c r="E18" s="12">
        <f t="shared" si="8"/>
        <v>0.74590626764539814</v>
      </c>
      <c r="F18" s="12">
        <f t="shared" si="8"/>
        <v>0.68302714559912259</v>
      </c>
      <c r="G18" s="12">
        <f t="shared" si="8"/>
        <v>0.69338677354709422</v>
      </c>
      <c r="H18" s="12">
        <f t="shared" si="8"/>
        <v>0.7071600965406275</v>
      </c>
      <c r="I18" s="12">
        <f t="shared" si="8"/>
        <v>0.7548906789413119</v>
      </c>
      <c r="J18" s="12">
        <f t="shared" si="8"/>
        <v>0.69324473975636769</v>
      </c>
      <c r="K18" s="12">
        <f t="shared" si="8"/>
        <v>0.70217575586323822</v>
      </c>
      <c r="L18" s="12">
        <f t="shared" si="8"/>
        <v>0.71329787234042552</v>
      </c>
      <c r="M18" s="12">
        <f t="shared" si="8"/>
        <v>0.78240355259505967</v>
      </c>
      <c r="N18" s="12">
        <f t="shared" si="8"/>
        <v>0.70516556291390731</v>
      </c>
      <c r="O18" s="12">
        <f t="shared" si="8"/>
        <v>0.7164536741214057</v>
      </c>
      <c r="P18" s="12">
        <f t="shared" si="8"/>
        <v>0.7345995893223819</v>
      </c>
      <c r="Q18" s="12">
        <f t="shared" si="8"/>
        <v>0.77458174346932784</v>
      </c>
      <c r="R18" s="12">
        <f t="shared" si="8"/>
        <v>0.74314417594352433</v>
      </c>
      <c r="S18" s="12">
        <f t="shared" si="8"/>
        <v>0.7747222222222222</v>
      </c>
      <c r="T18" s="12">
        <f t="shared" si="8"/>
        <v>0.79123120061177665</v>
      </c>
      <c r="U18" s="12">
        <f t="shared" si="8"/>
        <v>0.8421472229604039</v>
      </c>
      <c r="V18" s="12">
        <f t="shared" si="8"/>
        <v>0.78710222472542946</v>
      </c>
      <c r="W18" s="12">
        <f t="shared" si="8"/>
        <v>0.8060298826040555</v>
      </c>
      <c r="X18" s="12">
        <f t="shared" si="8"/>
        <v>0.81177654755913442</v>
      </c>
      <c r="Y18" s="12">
        <f t="shared" si="8"/>
        <v>0.84362251835735658</v>
      </c>
      <c r="Z18" s="12">
        <f t="shared" si="8"/>
        <v>0.80856907443010162</v>
      </c>
      <c r="AA18" s="12">
        <f t="shared" si="8"/>
        <v>0.81902792140641156</v>
      </c>
      <c r="AB18" s="12">
        <f t="shared" si="8"/>
        <v>0.83388033324917954</v>
      </c>
      <c r="AC18" s="12">
        <f t="shared" si="8"/>
        <v>0.87564901349948077</v>
      </c>
      <c r="AD18" s="12">
        <f t="shared" si="8"/>
        <v>0.83614519427402867</v>
      </c>
      <c r="AE18" s="12">
        <f t="shared" si="8"/>
        <v>0.84223366766061258</v>
      </c>
      <c r="AF18" s="12">
        <f t="shared" si="8"/>
        <v>0.85323446688826388</v>
      </c>
      <c r="AG18" s="12">
        <f t="shared" si="8"/>
        <v>0.89463647199046481</v>
      </c>
      <c r="AH18" s="12">
        <f t="shared" si="8"/>
        <v>0.84670100564140294</v>
      </c>
      <c r="AI18" s="12">
        <f t="shared" si="8"/>
        <v>0.84885407600812302</v>
      </c>
      <c r="AJ18" s="12">
        <f t="shared" si="8"/>
        <v>0.90182954038375729</v>
      </c>
      <c r="AK18" s="12">
        <f t="shared" si="8"/>
        <v>0.88574195110142817</v>
      </c>
      <c r="AL18" s="12">
        <f t="shared" si="8"/>
        <v>0.8406919700490576</v>
      </c>
      <c r="AM18" s="12">
        <f t="shared" si="8"/>
        <v>0.8535598705501618</v>
      </c>
      <c r="AN18" s="12">
        <f t="shared" si="8"/>
        <v>0.87789763598806514</v>
      </c>
      <c r="AO18" s="12">
        <f t="shared" ref="AO18:AQ18" si="9">AO13/(AO13+AO15)</f>
        <v>0.89848197343453506</v>
      </c>
      <c r="AP18" s="12">
        <f t="shared" ref="AP18" si="10">AP13/(AP13+AP15)</f>
        <v>0.86761565836298937</v>
      </c>
      <c r="AQ18" s="12">
        <f t="shared" si="9"/>
        <v>0.87223168654173766</v>
      </c>
      <c r="AR18" s="12">
        <f t="shared" ref="AR18:AT18" si="11">AR13/(AR13+AR15)</f>
        <v>0.88738338516215021</v>
      </c>
      <c r="AS18" s="12">
        <f t="shared" ref="AS18" si="12">AS13/(AS13+AS15)</f>
        <v>0.90945764231286419</v>
      </c>
      <c r="AT18" s="12">
        <f t="shared" si="11"/>
        <v>0.88986397542781925</v>
      </c>
      <c r="AU18" s="12">
        <f t="shared" ref="AU18:BC18" si="13">AU13/(AU13+AU15)</f>
        <v>0.89584199584199586</v>
      </c>
      <c r="AV18" s="12">
        <f t="shared" ref="AV18:AZ18" si="14">AV13/(AV13+AV15)</f>
        <v>0.92188114915387642</v>
      </c>
      <c r="AW18" s="12">
        <f t="shared" si="14"/>
        <v>0.93382214702011657</v>
      </c>
      <c r="AX18" s="12">
        <f t="shared" si="14"/>
        <v>0.9018175004684279</v>
      </c>
      <c r="AY18" s="12">
        <f t="shared" si="14"/>
        <v>0.89817503110742436</v>
      </c>
      <c r="AZ18" s="12">
        <f t="shared" si="14"/>
        <v>0.90153618360170273</v>
      </c>
      <c r="BA18" s="12">
        <f t="shared" ref="BA18:BB18" si="15">BA13/(BA13+BA15)</f>
        <v>0.93068159876424017</v>
      </c>
      <c r="BB18" s="12">
        <f t="shared" si="15"/>
        <v>0.89933856965688297</v>
      </c>
      <c r="BC18" s="12">
        <f t="shared" si="13"/>
        <v>0.9091680814940577</v>
      </c>
    </row>
    <row r="19" spans="2:55" ht="30" customHeight="1" thickBot="1" x14ac:dyDescent="0.25">
      <c r="B19" s="5" t="s">
        <v>61</v>
      </c>
      <c r="C19" s="12">
        <f t="shared" si="8"/>
        <v>0.75061124694376524</v>
      </c>
      <c r="D19" s="12">
        <f t="shared" si="8"/>
        <v>0.80622837370242217</v>
      </c>
      <c r="E19" s="12">
        <f t="shared" si="8"/>
        <v>0.84242890084550348</v>
      </c>
      <c r="F19" s="12">
        <f t="shared" si="8"/>
        <v>0.79449360865290064</v>
      </c>
      <c r="G19" s="12">
        <f t="shared" si="8"/>
        <v>0.81734693877551023</v>
      </c>
      <c r="H19" s="12">
        <f t="shared" si="8"/>
        <v>0.78952569169960474</v>
      </c>
      <c r="I19" s="12">
        <f t="shared" si="8"/>
        <v>0.84276126558005748</v>
      </c>
      <c r="J19" s="12">
        <f t="shared" si="8"/>
        <v>0.78417266187050361</v>
      </c>
      <c r="K19" s="12">
        <f t="shared" si="8"/>
        <v>0.81477927063339728</v>
      </c>
      <c r="L19" s="12">
        <f t="shared" si="8"/>
        <v>0.8193384223918575</v>
      </c>
      <c r="M19" s="12">
        <f t="shared" si="8"/>
        <v>0.85443037974683544</v>
      </c>
      <c r="N19" s="12">
        <f t="shared" si="8"/>
        <v>0.83226397800183316</v>
      </c>
      <c r="O19" s="12">
        <f t="shared" si="8"/>
        <v>0.8125</v>
      </c>
      <c r="P19" s="12">
        <f t="shared" si="8"/>
        <v>0.82901554404145072</v>
      </c>
      <c r="Q19" s="12">
        <f t="shared" si="8"/>
        <v>0.88859878154917316</v>
      </c>
      <c r="R19" s="12">
        <f t="shared" si="8"/>
        <v>0.84739336492890993</v>
      </c>
      <c r="S19" s="12">
        <f t="shared" si="8"/>
        <v>0.84593023255813948</v>
      </c>
      <c r="T19" s="12">
        <f t="shared" si="8"/>
        <v>0.88412017167381973</v>
      </c>
      <c r="U19" s="12">
        <f t="shared" si="8"/>
        <v>0.90783034257748774</v>
      </c>
      <c r="V19" s="12">
        <f t="shared" si="8"/>
        <v>0.88475177304964536</v>
      </c>
      <c r="W19" s="12">
        <f t="shared" si="8"/>
        <v>0.88669527896995703</v>
      </c>
      <c r="X19" s="12">
        <f t="shared" si="8"/>
        <v>0.89885931558935361</v>
      </c>
      <c r="Y19" s="12">
        <f t="shared" si="8"/>
        <v>0.92034700315457418</v>
      </c>
      <c r="Z19" s="12">
        <f t="shared" si="8"/>
        <v>0.88059701492537312</v>
      </c>
      <c r="AA19" s="12">
        <f t="shared" si="8"/>
        <v>0.90197568389057747</v>
      </c>
      <c r="AB19" s="12">
        <f t="shared" si="8"/>
        <v>0.89650249821556027</v>
      </c>
      <c r="AC19" s="12">
        <f t="shared" si="8"/>
        <v>0.9306397306397306</v>
      </c>
      <c r="AD19" s="12">
        <f t="shared" si="8"/>
        <v>0.90295358649789026</v>
      </c>
      <c r="AE19" s="12">
        <f t="shared" si="8"/>
        <v>0.91034985422740522</v>
      </c>
      <c r="AF19" s="12">
        <f t="shared" si="8"/>
        <v>0.90456989247311825</v>
      </c>
      <c r="AG19" s="12">
        <f t="shared" si="8"/>
        <v>0.95205047318611991</v>
      </c>
      <c r="AH19" s="12">
        <f t="shared" si="8"/>
        <v>0.91791577444682371</v>
      </c>
      <c r="AI19" s="12">
        <f t="shared" si="8"/>
        <v>0.91666666666666663</v>
      </c>
      <c r="AJ19" s="12">
        <f t="shared" si="8"/>
        <v>0.95118733509234832</v>
      </c>
      <c r="AK19" s="12">
        <f t="shared" si="8"/>
        <v>0.93706733794839525</v>
      </c>
      <c r="AL19" s="12">
        <f t="shared" si="8"/>
        <v>0.89153254023792861</v>
      </c>
      <c r="AM19" s="12">
        <f t="shared" si="8"/>
        <v>0.90059642147117291</v>
      </c>
      <c r="AN19" s="12">
        <f t="shared" si="8"/>
        <v>0.928698752228164</v>
      </c>
      <c r="AO19" s="12">
        <f t="shared" ref="AO19:AQ19" si="16">AO14/(AO14+AO16)</f>
        <v>0.95378619153674837</v>
      </c>
      <c r="AP19" s="12">
        <f t="shared" ref="AP19" si="17">AP14/(AP14+AP16)</f>
        <v>0.93031358885017423</v>
      </c>
      <c r="AQ19" s="12">
        <f t="shared" si="16"/>
        <v>0.93196902654867253</v>
      </c>
      <c r="AR19" s="12">
        <f t="shared" ref="AR19:AT19" si="18">AR14/(AR14+AR16)</f>
        <v>0.93563579277864994</v>
      </c>
      <c r="AS19" s="12">
        <f t="shared" ref="AS19" si="19">AS14/(AS14+AS16)</f>
        <v>0.95055744062045566</v>
      </c>
      <c r="AT19" s="12">
        <f t="shared" si="18"/>
        <v>0.93843683083511775</v>
      </c>
      <c r="AU19" s="12">
        <f t="shared" ref="AU19:BC19" si="20">AU14/(AU14+AU16)</f>
        <v>0.94178589047853967</v>
      </c>
      <c r="AV19" s="12">
        <f t="shared" ref="AV19:AZ19" si="21">AV14/(AV14+AV16)</f>
        <v>0.94135939582407824</v>
      </c>
      <c r="AW19" s="12">
        <f t="shared" si="21"/>
        <v>0.96070405239459677</v>
      </c>
      <c r="AX19" s="12">
        <f t="shared" si="21"/>
        <v>0.93480138169257343</v>
      </c>
      <c r="AY19" s="12">
        <f t="shared" si="21"/>
        <v>0.94244935543278086</v>
      </c>
      <c r="AZ19" s="12">
        <f t="shared" si="21"/>
        <v>0.94091080165600305</v>
      </c>
      <c r="BA19" s="12">
        <f t="shared" ref="BA19:BB19" si="22">BA14/(BA14+BA16)</f>
        <v>0.95961106955871356</v>
      </c>
      <c r="BB19" s="12">
        <f t="shared" si="22"/>
        <v>0.93038981702466195</v>
      </c>
      <c r="BC19" s="12">
        <f t="shared" si="20"/>
        <v>0.94140127388535033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BC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</row>
    <row r="12" spans="2:55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  <c r="AZ12" s="6">
        <v>218</v>
      </c>
      <c r="BA12" s="24">
        <v>229</v>
      </c>
      <c r="BB12" s="24">
        <v>187</v>
      </c>
      <c r="BC12" s="6">
        <v>181</v>
      </c>
    </row>
    <row r="13" spans="2:55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  <c r="AZ13" s="6">
        <v>179</v>
      </c>
      <c r="BA13" s="24">
        <v>95</v>
      </c>
      <c r="BB13" s="24">
        <v>90</v>
      </c>
      <c r="BC13" s="6">
        <v>140</v>
      </c>
    </row>
    <row r="14" spans="2:55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  <c r="AZ14" s="6">
        <v>540</v>
      </c>
      <c r="BA14" s="24">
        <v>538</v>
      </c>
      <c r="BB14" s="24">
        <v>600</v>
      </c>
      <c r="BC14" s="6">
        <v>559</v>
      </c>
    </row>
    <row r="15" spans="2:55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  <c r="AZ15" s="6">
        <v>170</v>
      </c>
      <c r="BA15" s="24">
        <v>192</v>
      </c>
      <c r="BB15" s="24">
        <v>185</v>
      </c>
      <c r="BC15" s="6">
        <v>211</v>
      </c>
    </row>
    <row r="16" spans="2:55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  <c r="AZ16" s="6">
        <v>4959</v>
      </c>
      <c r="BA16" s="24">
        <v>4973</v>
      </c>
      <c r="BB16" s="24">
        <v>4248</v>
      </c>
      <c r="BC16" s="6">
        <v>4111</v>
      </c>
    </row>
    <row r="17" spans="2:55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  <c r="AZ17" s="6">
        <v>1188</v>
      </c>
      <c r="BA17" s="24">
        <v>1261</v>
      </c>
      <c r="BB17" s="24">
        <v>1202</v>
      </c>
      <c r="BC17" s="6">
        <v>1149</v>
      </c>
    </row>
    <row r="18" spans="2:55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  <c r="AZ18" s="6">
        <v>4940</v>
      </c>
      <c r="BA18" s="24">
        <v>5000</v>
      </c>
      <c r="BB18" s="24">
        <v>4283</v>
      </c>
      <c r="BC18" s="6">
        <v>4216</v>
      </c>
    </row>
    <row r="19" spans="2:55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  <c r="AZ19" s="6">
        <v>1163</v>
      </c>
      <c r="BA19" s="24">
        <v>1300</v>
      </c>
      <c r="BB19" s="24">
        <v>1125</v>
      </c>
      <c r="BC19" s="6">
        <v>1073</v>
      </c>
    </row>
    <row r="20" spans="2:55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  <c r="AZ20" s="6">
        <v>514</v>
      </c>
      <c r="BA20" s="24">
        <v>479</v>
      </c>
      <c r="BB20" s="24">
        <v>478</v>
      </c>
      <c r="BC20" s="6">
        <v>529</v>
      </c>
    </row>
    <row r="21" spans="2:55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  <c r="AZ21" s="6">
        <v>37</v>
      </c>
      <c r="BA21" s="24">
        <v>60</v>
      </c>
      <c r="BB21" s="24">
        <v>38</v>
      </c>
      <c r="BC21" s="6">
        <v>111</v>
      </c>
    </row>
    <row r="22" spans="2:55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  <c r="AZ22" s="6">
        <v>980</v>
      </c>
      <c r="BA22" s="24">
        <v>1052</v>
      </c>
      <c r="BB22" s="24">
        <v>844</v>
      </c>
      <c r="BC22" s="6">
        <v>921</v>
      </c>
    </row>
    <row r="23" spans="2:55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  <c r="AZ23" s="6">
        <v>298</v>
      </c>
      <c r="BA23" s="24">
        <v>347</v>
      </c>
      <c r="BB23" s="24">
        <v>325</v>
      </c>
      <c r="BC23" s="6">
        <v>259</v>
      </c>
    </row>
    <row r="24" spans="2:55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  <c r="AZ24" s="6">
        <v>225</v>
      </c>
      <c r="BA24" s="24">
        <v>285</v>
      </c>
      <c r="BB24" s="24">
        <v>229</v>
      </c>
      <c r="BC24" s="6">
        <v>322</v>
      </c>
    </row>
    <row r="25" spans="2:55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  <c r="AZ25" s="6">
        <v>155</v>
      </c>
      <c r="BA25" s="24">
        <v>170</v>
      </c>
      <c r="BB25" s="24">
        <v>91</v>
      </c>
      <c r="BC25" s="6">
        <v>103</v>
      </c>
    </row>
    <row r="26" spans="2:55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  <c r="AZ26" s="6">
        <v>12376</v>
      </c>
      <c r="BA26" s="24">
        <v>12556</v>
      </c>
      <c r="BB26" s="24">
        <v>10869</v>
      </c>
      <c r="BC26" s="6">
        <v>10839</v>
      </c>
    </row>
    <row r="27" spans="2:55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  <c r="AZ27" s="6">
        <v>3190</v>
      </c>
      <c r="BA27" s="24">
        <v>3425</v>
      </c>
      <c r="BB27" s="24">
        <v>3056</v>
      </c>
      <c r="BC27" s="6">
        <v>3046</v>
      </c>
    </row>
    <row r="28" spans="2:55" ht="20.100000000000001" customHeight="1" thickBot="1" x14ac:dyDescent="0.25">
      <c r="B28" s="5" t="s">
        <v>177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v>239</v>
      </c>
      <c r="AZ28" s="6">
        <v>397</v>
      </c>
      <c r="BA28" s="24">
        <v>324</v>
      </c>
      <c r="BB28" s="6">
        <f>SUM(BB12,BB13)</f>
        <v>277</v>
      </c>
      <c r="BC28" s="6">
        <f>SUM(BC12,BC13)</f>
        <v>321</v>
      </c>
    </row>
    <row r="29" spans="2:55" ht="20.100000000000001" customHeight="1" thickBot="1" x14ac:dyDescent="0.25">
      <c r="B29" s="5" t="s">
        <v>178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v>628</v>
      </c>
      <c r="AZ29" s="6">
        <v>710</v>
      </c>
      <c r="BA29" s="24">
        <v>730</v>
      </c>
      <c r="BB29" s="6">
        <f>SUM(BB14,BB15)</f>
        <v>785</v>
      </c>
      <c r="BC29" s="6">
        <f>SUM(BC14,BC15)</f>
        <v>770</v>
      </c>
    </row>
    <row r="30" spans="2:55" ht="20.100000000000001" customHeight="1" thickBot="1" x14ac:dyDescent="0.25">
      <c r="B30" s="5" t="s">
        <v>176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v>5657</v>
      </c>
      <c r="AZ30" s="6">
        <v>6147</v>
      </c>
      <c r="BA30" s="24">
        <v>6234</v>
      </c>
      <c r="BB30" s="6">
        <f>SUM(BB16,BB17)</f>
        <v>5450</v>
      </c>
      <c r="BC30" s="6">
        <f>SUM(BC16,BC17)</f>
        <v>5260</v>
      </c>
    </row>
    <row r="31" spans="2:55" ht="20.100000000000001" customHeight="1" thickBot="1" x14ac:dyDescent="0.25">
      <c r="B31" s="5" t="s">
        <v>79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f t="shared" ref="AT31:AZ31" si="4">SUM(AT18:AT19)</f>
        <v>5814</v>
      </c>
      <c r="AU31" s="6">
        <f t="shared" si="4"/>
        <v>5618</v>
      </c>
      <c r="AV31" s="6">
        <f t="shared" si="4"/>
        <v>6110</v>
      </c>
      <c r="AW31" s="6">
        <f t="shared" si="4"/>
        <v>6503</v>
      </c>
      <c r="AX31" s="6">
        <f t="shared" si="4"/>
        <v>6043</v>
      </c>
      <c r="AY31" s="6">
        <f t="shared" si="4"/>
        <v>5591</v>
      </c>
      <c r="AZ31" s="6">
        <f t="shared" si="4"/>
        <v>6103</v>
      </c>
      <c r="BA31" s="6">
        <f t="shared" ref="BA31" si="5">SUM(BA18:BA19)</f>
        <v>6300</v>
      </c>
      <c r="BB31" s="6">
        <f>SUM(BB18:BB19)</f>
        <v>5408</v>
      </c>
      <c r="BC31" s="6">
        <f>SUM(BC18:BC19)</f>
        <v>5289</v>
      </c>
    </row>
    <row r="32" spans="2:55" ht="20.100000000000001" customHeight="1" thickBot="1" x14ac:dyDescent="0.25">
      <c r="B32" s="5" t="s">
        <v>80</v>
      </c>
      <c r="C32" s="6">
        <f>+C20+C21</f>
        <v>1076</v>
      </c>
      <c r="D32" s="6">
        <f t="shared" ref="D32:Y32" si="6">+D20+D21</f>
        <v>1318</v>
      </c>
      <c r="E32" s="6">
        <f t="shared" si="6"/>
        <v>1244</v>
      </c>
      <c r="F32" s="6">
        <f t="shared" si="6"/>
        <v>938</v>
      </c>
      <c r="G32" s="6">
        <f t="shared" si="6"/>
        <v>878</v>
      </c>
      <c r="H32" s="6">
        <f t="shared" si="6"/>
        <v>857</v>
      </c>
      <c r="I32" s="6">
        <f t="shared" si="6"/>
        <v>1053</v>
      </c>
      <c r="J32" s="6">
        <f t="shared" si="6"/>
        <v>705</v>
      </c>
      <c r="K32" s="6">
        <f t="shared" si="6"/>
        <v>760</v>
      </c>
      <c r="L32" s="6">
        <f t="shared" si="6"/>
        <v>903</v>
      </c>
      <c r="M32" s="6">
        <f t="shared" si="6"/>
        <v>860</v>
      </c>
      <c r="N32" s="6">
        <f t="shared" si="6"/>
        <v>923</v>
      </c>
      <c r="O32" s="6">
        <f t="shared" si="6"/>
        <v>695</v>
      </c>
      <c r="P32" s="6">
        <f t="shared" si="6"/>
        <v>802</v>
      </c>
      <c r="Q32" s="6">
        <f t="shared" si="6"/>
        <v>739</v>
      </c>
      <c r="R32" s="6">
        <f t="shared" si="6"/>
        <v>727</v>
      </c>
      <c r="S32" s="6">
        <f t="shared" si="6"/>
        <v>1072</v>
      </c>
      <c r="T32" s="6">
        <f t="shared" si="6"/>
        <v>852</v>
      </c>
      <c r="U32" s="6">
        <f t="shared" si="6"/>
        <v>762</v>
      </c>
      <c r="V32" s="6">
        <f t="shared" si="6"/>
        <v>560</v>
      </c>
      <c r="W32" s="6">
        <f t="shared" si="6"/>
        <v>720</v>
      </c>
      <c r="X32" s="6">
        <f t="shared" si="6"/>
        <v>695</v>
      </c>
      <c r="Y32" s="6">
        <f t="shared" si="6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f t="shared" ref="AT32:AZ32" si="7">SUM(AT20:AT21)</f>
        <v>614</v>
      </c>
      <c r="AU32" s="6">
        <f t="shared" si="7"/>
        <v>533</v>
      </c>
      <c r="AV32" s="6">
        <f t="shared" si="7"/>
        <v>538</v>
      </c>
      <c r="AW32" s="6">
        <f t="shared" si="7"/>
        <v>533</v>
      </c>
      <c r="AX32" s="6">
        <f t="shared" si="7"/>
        <v>370</v>
      </c>
      <c r="AY32" s="6">
        <f t="shared" si="7"/>
        <v>488</v>
      </c>
      <c r="AZ32" s="6">
        <f t="shared" si="7"/>
        <v>551</v>
      </c>
      <c r="BA32" s="6">
        <f t="shared" ref="BA32" si="8">SUM(BA20:BA21)</f>
        <v>539</v>
      </c>
      <c r="BB32" s="6">
        <f>SUM(BB20:BB21)</f>
        <v>516</v>
      </c>
      <c r="BC32" s="6">
        <f>SUM(BC20:BC21)</f>
        <v>640</v>
      </c>
    </row>
    <row r="33" spans="2:55" ht="20.100000000000001" customHeight="1" thickBot="1" x14ac:dyDescent="0.25">
      <c r="B33" s="5" t="s">
        <v>81</v>
      </c>
      <c r="C33" s="6">
        <f>+C22+C23</f>
        <v>1474</v>
      </c>
      <c r="D33" s="6">
        <f t="shared" ref="D33:Y33" si="9">+D22+D23</f>
        <v>1456</v>
      </c>
      <c r="E33" s="6">
        <f t="shared" si="9"/>
        <v>1262</v>
      </c>
      <c r="F33" s="6">
        <f t="shared" si="9"/>
        <v>1097</v>
      </c>
      <c r="G33" s="6">
        <f t="shared" si="9"/>
        <v>1029</v>
      </c>
      <c r="H33" s="6">
        <f t="shared" si="9"/>
        <v>1146</v>
      </c>
      <c r="I33" s="6">
        <f t="shared" si="9"/>
        <v>1136</v>
      </c>
      <c r="J33" s="6">
        <f t="shared" si="9"/>
        <v>1073</v>
      </c>
      <c r="K33" s="6">
        <f t="shared" si="9"/>
        <v>953</v>
      </c>
      <c r="L33" s="6">
        <f t="shared" si="9"/>
        <v>1189</v>
      </c>
      <c r="M33" s="6">
        <f t="shared" si="9"/>
        <v>1275</v>
      </c>
      <c r="N33" s="6">
        <f t="shared" si="9"/>
        <v>1068</v>
      </c>
      <c r="O33" s="6">
        <f t="shared" si="9"/>
        <v>988</v>
      </c>
      <c r="P33" s="6">
        <f t="shared" si="9"/>
        <v>948</v>
      </c>
      <c r="Q33" s="6">
        <f t="shared" si="9"/>
        <v>929</v>
      </c>
      <c r="R33" s="6">
        <f t="shared" si="9"/>
        <v>988</v>
      </c>
      <c r="S33" s="6">
        <f t="shared" si="9"/>
        <v>908</v>
      </c>
      <c r="T33" s="6">
        <f t="shared" si="9"/>
        <v>975</v>
      </c>
      <c r="U33" s="6">
        <f t="shared" si="9"/>
        <v>1166</v>
      </c>
      <c r="V33" s="6">
        <f t="shared" si="9"/>
        <v>1010</v>
      </c>
      <c r="W33" s="6">
        <f t="shared" si="9"/>
        <v>1097</v>
      </c>
      <c r="X33" s="6">
        <f t="shared" si="9"/>
        <v>1103</v>
      </c>
      <c r="Y33" s="6">
        <f t="shared" si="9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f t="shared" ref="AT33:AZ33" si="10">SUM(AT22:AT23)</f>
        <v>1450</v>
      </c>
      <c r="AU33" s="6">
        <f t="shared" si="10"/>
        <v>1458</v>
      </c>
      <c r="AV33" s="6">
        <f t="shared" si="10"/>
        <v>1541</v>
      </c>
      <c r="AW33" s="6">
        <f t="shared" si="10"/>
        <v>1455</v>
      </c>
      <c r="AX33" s="6">
        <f t="shared" si="10"/>
        <v>1443</v>
      </c>
      <c r="AY33" s="6">
        <f t="shared" si="10"/>
        <v>1406</v>
      </c>
      <c r="AZ33" s="6">
        <f t="shared" si="10"/>
        <v>1278</v>
      </c>
      <c r="BA33" s="6">
        <f t="shared" ref="BA33" si="11">SUM(BA22:BA23)</f>
        <v>1399</v>
      </c>
      <c r="BB33" s="6">
        <f>SUM(BB22:BB23)</f>
        <v>1169</v>
      </c>
      <c r="BC33" s="6">
        <f>SUM(BC22:BC23)</f>
        <v>1180</v>
      </c>
    </row>
    <row r="34" spans="2:55" ht="20.100000000000001" customHeight="1" thickBot="1" x14ac:dyDescent="0.25">
      <c r="B34" s="5" t="s">
        <v>82</v>
      </c>
      <c r="C34" s="6">
        <f>+C24+C25</f>
        <v>597</v>
      </c>
      <c r="D34" s="6">
        <f t="shared" ref="D34:Y34" si="12">+D24+D25</f>
        <v>872</v>
      </c>
      <c r="E34" s="6">
        <f t="shared" si="12"/>
        <v>746</v>
      </c>
      <c r="F34" s="6">
        <f t="shared" si="12"/>
        <v>559</v>
      </c>
      <c r="G34" s="6">
        <f t="shared" si="12"/>
        <v>663</v>
      </c>
      <c r="H34" s="6">
        <f t="shared" si="12"/>
        <v>699</v>
      </c>
      <c r="I34" s="6">
        <f t="shared" si="12"/>
        <v>592</v>
      </c>
      <c r="J34" s="6">
        <f t="shared" si="12"/>
        <v>626</v>
      </c>
      <c r="K34" s="6">
        <f t="shared" si="12"/>
        <v>526</v>
      </c>
      <c r="L34" s="6">
        <f t="shared" si="12"/>
        <v>585</v>
      </c>
      <c r="M34" s="6">
        <f t="shared" si="12"/>
        <v>719</v>
      </c>
      <c r="N34" s="6">
        <f t="shared" si="12"/>
        <v>610</v>
      </c>
      <c r="O34" s="6">
        <f t="shared" si="12"/>
        <v>497</v>
      </c>
      <c r="P34" s="6">
        <f t="shared" si="12"/>
        <v>672</v>
      </c>
      <c r="Q34" s="6">
        <f t="shared" si="12"/>
        <v>676</v>
      </c>
      <c r="R34" s="6">
        <f t="shared" si="12"/>
        <v>683</v>
      </c>
      <c r="S34" s="6">
        <f t="shared" si="12"/>
        <v>574</v>
      </c>
      <c r="T34" s="6">
        <f t="shared" si="12"/>
        <v>700</v>
      </c>
      <c r="U34" s="6">
        <f t="shared" si="12"/>
        <v>681</v>
      </c>
      <c r="V34" s="6">
        <f t="shared" si="12"/>
        <v>612</v>
      </c>
      <c r="W34" s="6">
        <f t="shared" si="12"/>
        <v>575</v>
      </c>
      <c r="X34" s="6">
        <f t="shared" si="12"/>
        <v>637</v>
      </c>
      <c r="Y34" s="6">
        <f t="shared" si="12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f t="shared" ref="AT34:AZ34" si="13">SUM(AT24:AT25)</f>
        <v>658</v>
      </c>
      <c r="AU34" s="6">
        <f t="shared" si="13"/>
        <v>642</v>
      </c>
      <c r="AV34" s="6">
        <f t="shared" si="13"/>
        <v>778</v>
      </c>
      <c r="AW34" s="6">
        <f t="shared" si="13"/>
        <v>809</v>
      </c>
      <c r="AX34" s="6">
        <f t="shared" si="13"/>
        <v>489</v>
      </c>
      <c r="AY34" s="6">
        <f t="shared" si="13"/>
        <v>369</v>
      </c>
      <c r="AZ34" s="6">
        <f t="shared" si="13"/>
        <v>380</v>
      </c>
      <c r="BA34" s="6">
        <f t="shared" ref="BA34" si="14">SUM(BA24:BA25)</f>
        <v>455</v>
      </c>
      <c r="BB34" s="6">
        <f>SUM(BB24:BB25)</f>
        <v>320</v>
      </c>
      <c r="BC34" s="6">
        <f>SUM(BC24:BC25)</f>
        <v>425</v>
      </c>
    </row>
    <row r="35" spans="2:55" ht="20.100000000000001" customHeight="1" thickBot="1" x14ac:dyDescent="0.25">
      <c r="B35" s="15" t="s">
        <v>83</v>
      </c>
      <c r="C35" s="14">
        <f>+C26+C27</f>
        <v>16810</v>
      </c>
      <c r="D35" s="14">
        <f t="shared" ref="D35:Y35" si="15">+D26+D27</f>
        <v>17514</v>
      </c>
      <c r="E35" s="14">
        <f t="shared" si="15"/>
        <v>17582</v>
      </c>
      <c r="F35" s="14">
        <f t="shared" si="15"/>
        <v>14800</v>
      </c>
      <c r="G35" s="14">
        <f t="shared" si="15"/>
        <v>14009</v>
      </c>
      <c r="H35" s="14">
        <f t="shared" si="15"/>
        <v>15425</v>
      </c>
      <c r="I35" s="14">
        <f t="shared" si="15"/>
        <v>15914</v>
      </c>
      <c r="J35" s="14">
        <f t="shared" si="15"/>
        <v>14249</v>
      </c>
      <c r="K35" s="14">
        <f t="shared" si="15"/>
        <v>14092</v>
      </c>
      <c r="L35" s="14">
        <f t="shared" si="15"/>
        <v>14993</v>
      </c>
      <c r="M35" s="14">
        <f t="shared" si="15"/>
        <v>15410</v>
      </c>
      <c r="N35" s="14">
        <f t="shared" si="15"/>
        <v>14556</v>
      </c>
      <c r="O35" s="14">
        <f t="shared" si="15"/>
        <v>13438</v>
      </c>
      <c r="P35" s="14">
        <f t="shared" si="15"/>
        <v>14469</v>
      </c>
      <c r="Q35" s="14">
        <f t="shared" si="15"/>
        <v>15063</v>
      </c>
      <c r="R35" s="14">
        <f t="shared" si="15"/>
        <v>14396</v>
      </c>
      <c r="S35" s="14">
        <f t="shared" si="15"/>
        <v>14544</v>
      </c>
      <c r="T35" s="14">
        <f t="shared" si="15"/>
        <v>15574</v>
      </c>
      <c r="U35" s="14">
        <f t="shared" si="15"/>
        <v>16028</v>
      </c>
      <c r="V35" s="14">
        <f t="shared" si="15"/>
        <v>14712</v>
      </c>
      <c r="W35" s="14">
        <f t="shared" si="15"/>
        <v>14934</v>
      </c>
      <c r="X35" s="14">
        <f t="shared" si="15"/>
        <v>16217</v>
      </c>
      <c r="Y35" s="14">
        <f t="shared" si="15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16">SUM(AI26:AI27)</f>
        <v>15217</v>
      </c>
      <c r="AJ35" s="14">
        <f t="shared" si="16"/>
        <v>14257</v>
      </c>
      <c r="AK35" s="14">
        <f t="shared" si="16"/>
        <v>17599</v>
      </c>
      <c r="AL35" s="14">
        <f t="shared" si="16"/>
        <v>14607</v>
      </c>
      <c r="AM35" s="14">
        <f t="shared" si="16"/>
        <v>14046</v>
      </c>
      <c r="AN35" s="14">
        <f t="shared" si="16"/>
        <v>15071</v>
      </c>
      <c r="AO35" s="14">
        <f t="shared" ref="AO35:AQ35" si="17">SUM(AO26:AO27)</f>
        <v>15780</v>
      </c>
      <c r="AP35" s="14">
        <f t="shared" si="17"/>
        <v>15136</v>
      </c>
      <c r="AQ35" s="14">
        <f t="shared" si="17"/>
        <v>14417</v>
      </c>
      <c r="AR35" s="14">
        <f t="shared" ref="AR35" si="18">SUM(AR26:AR27)</f>
        <v>16022</v>
      </c>
      <c r="AS35" s="14">
        <f t="shared" ref="AS35:AZ35" si="19">SUM(AS26:AS27)</f>
        <v>15236</v>
      </c>
      <c r="AT35" s="14">
        <f t="shared" si="19"/>
        <v>15502</v>
      </c>
      <c r="AU35" s="14">
        <f t="shared" si="19"/>
        <v>15379</v>
      </c>
      <c r="AV35" s="14">
        <f t="shared" si="19"/>
        <v>16352</v>
      </c>
      <c r="AW35" s="14">
        <f t="shared" si="19"/>
        <v>17465</v>
      </c>
      <c r="AX35" s="14">
        <f t="shared" si="19"/>
        <v>15724</v>
      </c>
      <c r="AY35" s="14">
        <f t="shared" si="19"/>
        <v>14378</v>
      </c>
      <c r="AZ35" s="14">
        <f t="shared" si="19"/>
        <v>15566</v>
      </c>
      <c r="BA35" s="14">
        <f t="shared" ref="BA35" si="20">SUM(BA26:BA27)</f>
        <v>15981</v>
      </c>
      <c r="BB35" s="14">
        <f t="shared" ref="BB35:BC35" si="21">SUM(BB26:BB27)</f>
        <v>13925</v>
      </c>
      <c r="BC35" s="14">
        <f t="shared" si="21"/>
        <v>13885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BC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</row>
    <row r="12" spans="2:55" ht="20.100000000000001" customHeight="1" thickBot="1" x14ac:dyDescent="0.25">
      <c r="B12" s="5" t="s">
        <v>84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  <c r="AZ12" s="6">
        <v>1112</v>
      </c>
      <c r="BA12" s="6">
        <v>1008</v>
      </c>
      <c r="BB12" s="24">
        <v>929</v>
      </c>
      <c r="BC12" s="6">
        <v>872</v>
      </c>
    </row>
    <row r="13" spans="2:55" ht="20.100000000000001" customHeight="1" thickBot="1" x14ac:dyDescent="0.25">
      <c r="B13" s="5" t="s">
        <v>85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  <c r="AZ13" s="6">
        <v>52</v>
      </c>
      <c r="BA13" s="6">
        <v>53</v>
      </c>
      <c r="BB13" s="24">
        <v>83</v>
      </c>
      <c r="BC13" s="6">
        <v>123</v>
      </c>
    </row>
    <row r="14" spans="2:55" ht="20.100000000000001" customHeight="1" thickBot="1" x14ac:dyDescent="0.25">
      <c r="B14" s="5" t="s">
        <v>86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  <c r="AZ14" s="6">
        <v>65</v>
      </c>
      <c r="BA14" s="6">
        <v>92</v>
      </c>
      <c r="BB14" s="24">
        <v>101</v>
      </c>
      <c r="BC14" s="6">
        <v>153</v>
      </c>
    </row>
    <row r="15" spans="2:55" ht="20.100000000000001" customHeight="1" thickBot="1" x14ac:dyDescent="0.25">
      <c r="B15" s="5" t="s">
        <v>87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  <c r="AZ15" s="6">
        <v>9</v>
      </c>
      <c r="BA15" s="6">
        <v>19</v>
      </c>
      <c r="BB15" s="24">
        <v>3</v>
      </c>
      <c r="BC15" s="6">
        <v>1</v>
      </c>
    </row>
    <row r="16" spans="2:55" ht="20.100000000000001" customHeight="1" thickBot="1" x14ac:dyDescent="0.25">
      <c r="B16" s="5" t="s">
        <v>88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  <c r="AZ16" s="6">
        <v>993</v>
      </c>
      <c r="BA16" s="6">
        <v>996</v>
      </c>
      <c r="BB16" s="24">
        <v>942</v>
      </c>
      <c r="BC16" s="6">
        <v>962</v>
      </c>
    </row>
    <row r="17" spans="2:55" ht="20.100000000000001" customHeight="1" thickBot="1" x14ac:dyDescent="0.25">
      <c r="B17" s="5" t="s">
        <v>89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  <c r="AZ17" s="6">
        <v>73</v>
      </c>
      <c r="BA17" s="6">
        <v>82</v>
      </c>
      <c r="BB17" s="24">
        <v>55</v>
      </c>
      <c r="BC17" s="6">
        <v>65</v>
      </c>
    </row>
    <row r="18" spans="2:55" ht="20.100000000000001" customHeight="1" thickBot="1" x14ac:dyDescent="0.25">
      <c r="B18" s="5" t="s">
        <v>90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  <c r="AZ18" s="6">
        <v>138</v>
      </c>
      <c r="BA18" s="6">
        <v>103</v>
      </c>
      <c r="BB18" s="24">
        <v>85</v>
      </c>
      <c r="BC18" s="6">
        <v>81</v>
      </c>
    </row>
    <row r="19" spans="2:55" ht="20.100000000000001" customHeight="1" thickBot="1" x14ac:dyDescent="0.25">
      <c r="B19" s="5" t="s">
        <v>91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  <c r="AZ19" s="6">
        <v>7</v>
      </c>
      <c r="BA19" s="6">
        <v>22</v>
      </c>
      <c r="BB19" s="24">
        <v>4</v>
      </c>
      <c r="BC19" s="6">
        <v>7</v>
      </c>
    </row>
    <row r="20" spans="2:55" ht="20.100000000000001" customHeight="1" thickBot="1" x14ac:dyDescent="0.25">
      <c r="B20" s="5" t="s">
        <v>92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  <c r="AZ20" s="6">
        <v>561</v>
      </c>
      <c r="BA20" s="6">
        <v>617</v>
      </c>
      <c r="BB20" s="24">
        <v>533</v>
      </c>
      <c r="BC20" s="6">
        <v>614</v>
      </c>
    </row>
    <row r="21" spans="2:55" ht="20.100000000000001" customHeight="1" thickBot="1" x14ac:dyDescent="0.25">
      <c r="B21" s="5" t="s">
        <v>93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  <c r="AZ21" s="6">
        <v>27</v>
      </c>
      <c r="BA21" s="6">
        <v>72</v>
      </c>
      <c r="BB21" s="24">
        <v>22</v>
      </c>
      <c r="BC21" s="6">
        <v>34</v>
      </c>
    </row>
    <row r="22" spans="2:55" ht="20.100000000000001" customHeight="1" thickBot="1" x14ac:dyDescent="0.25">
      <c r="B22" s="5" t="s">
        <v>94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  <c r="AZ22" s="6">
        <v>1431</v>
      </c>
      <c r="BA22" s="6">
        <v>1466</v>
      </c>
      <c r="BB22" s="24">
        <v>1443</v>
      </c>
      <c r="BC22" s="6">
        <v>1394</v>
      </c>
    </row>
    <row r="23" spans="2:55" ht="20.100000000000001" customHeight="1" thickBot="1" x14ac:dyDescent="0.25">
      <c r="B23" s="5" t="s">
        <v>95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  <c r="AZ23" s="6">
        <v>104</v>
      </c>
      <c r="BA23" s="6">
        <v>124</v>
      </c>
      <c r="BB23" s="24">
        <v>121</v>
      </c>
      <c r="BC23" s="6">
        <v>84</v>
      </c>
    </row>
    <row r="24" spans="2:55" ht="20.100000000000001" customHeight="1" thickBot="1" x14ac:dyDescent="0.25">
      <c r="B24" s="5" t="s">
        <v>96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  <c r="AZ24" s="6">
        <v>23</v>
      </c>
      <c r="BA24" s="6">
        <v>34</v>
      </c>
      <c r="BB24" s="24">
        <v>20</v>
      </c>
      <c r="BC24" s="6">
        <v>21</v>
      </c>
    </row>
    <row r="25" spans="2:55" ht="20.100000000000001" customHeight="1" thickBot="1" x14ac:dyDescent="0.25">
      <c r="B25" s="5" t="s">
        <v>97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  <c r="AZ25" s="6">
        <v>1</v>
      </c>
      <c r="BA25" s="6">
        <v>2</v>
      </c>
      <c r="BB25" s="24">
        <v>0</v>
      </c>
      <c r="BC25" s="6">
        <v>5</v>
      </c>
    </row>
    <row r="26" spans="2:55" ht="20.100000000000001" customHeight="1" thickBot="1" x14ac:dyDescent="0.25">
      <c r="B26" s="5" t="s">
        <v>98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  <c r="AZ26" s="6">
        <v>464</v>
      </c>
      <c r="BA26" s="6">
        <v>400</v>
      </c>
      <c r="BB26" s="24">
        <v>391</v>
      </c>
      <c r="BC26" s="6">
        <v>339</v>
      </c>
    </row>
    <row r="27" spans="2:55" ht="20.100000000000001" customHeight="1" thickBot="1" x14ac:dyDescent="0.25">
      <c r="B27" s="5" t="s">
        <v>99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  <c r="AZ27" s="6">
        <v>35</v>
      </c>
      <c r="BA27" s="6">
        <v>54</v>
      </c>
      <c r="BB27" s="24">
        <v>63</v>
      </c>
      <c r="BC27" s="6">
        <v>44</v>
      </c>
    </row>
    <row r="28" spans="2:55" ht="20.100000000000001" customHeight="1" thickBot="1" x14ac:dyDescent="0.25">
      <c r="B28" s="5" t="s">
        <v>100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  <c r="AZ28" s="6">
        <v>4787</v>
      </c>
      <c r="BA28" s="6">
        <v>4716</v>
      </c>
      <c r="BB28" s="24">
        <v>4444</v>
      </c>
      <c r="BC28" s="6">
        <v>4436</v>
      </c>
    </row>
    <row r="29" spans="2:55" ht="20.100000000000001" customHeight="1" thickBot="1" x14ac:dyDescent="0.25">
      <c r="B29" s="5" t="s">
        <v>101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  <c r="AZ29" s="6">
        <v>308</v>
      </c>
      <c r="BA29" s="6">
        <v>428</v>
      </c>
      <c r="BB29" s="24">
        <v>351</v>
      </c>
      <c r="BC29" s="6">
        <v>363</v>
      </c>
    </row>
    <row r="30" spans="2:55" ht="20.100000000000001" customHeight="1" thickBot="1" x14ac:dyDescent="0.25">
      <c r="B30" s="5" t="s">
        <v>102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v>984</v>
      </c>
      <c r="AZ30" s="6">
        <v>1164</v>
      </c>
      <c r="BA30" s="6">
        <f>SUM(BA12:BA13)</f>
        <v>1061</v>
      </c>
      <c r="BB30" s="6">
        <f>SUM(BB12:BB13)</f>
        <v>1012</v>
      </c>
      <c r="BC30" s="6">
        <f>SUM(BC12:BC13)</f>
        <v>995</v>
      </c>
    </row>
    <row r="31" spans="2:55" ht="20.100000000000001" customHeight="1" thickBot="1" x14ac:dyDescent="0.25">
      <c r="B31" s="5" t="s">
        <v>103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v>75</v>
      </c>
      <c r="AZ31" s="6">
        <v>74</v>
      </c>
      <c r="BA31" s="6">
        <f>SUM(BA14:BA15)</f>
        <v>111</v>
      </c>
      <c r="BB31" s="6">
        <f>SUM(BB14:BB15)</f>
        <v>104</v>
      </c>
      <c r="BC31" s="6">
        <f>SUM(BC14:BC15)</f>
        <v>154</v>
      </c>
    </row>
    <row r="32" spans="2:55" ht="20.100000000000001" customHeight="1" thickBot="1" x14ac:dyDescent="0.25">
      <c r="B32" s="5" t="s">
        <v>104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v>1014</v>
      </c>
      <c r="AZ32" s="6">
        <v>1066</v>
      </c>
      <c r="BA32" s="6">
        <f>SUM(BA16:BA17)</f>
        <v>1078</v>
      </c>
      <c r="BB32" s="6">
        <f>SUM(BB16:BB17)</f>
        <v>997</v>
      </c>
      <c r="BC32" s="6">
        <f>SUM(BC16:BC17)</f>
        <v>1027</v>
      </c>
    </row>
    <row r="33" spans="2:55" ht="20.100000000000001" customHeight="1" thickBot="1" x14ac:dyDescent="0.25">
      <c r="B33" s="5" t="s">
        <v>105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v>82</v>
      </c>
      <c r="AZ33" s="6">
        <v>145</v>
      </c>
      <c r="BA33" s="6">
        <f>SUM(BA18:BA19)</f>
        <v>125</v>
      </c>
      <c r="BB33" s="6">
        <f>SUM(BB18:BB19)</f>
        <v>89</v>
      </c>
      <c r="BC33" s="6">
        <f>SUM(BC18:BC19)</f>
        <v>88</v>
      </c>
    </row>
    <row r="34" spans="2:55" ht="20.100000000000001" customHeight="1" thickBot="1" x14ac:dyDescent="0.25">
      <c r="B34" s="5" t="s">
        <v>106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v>537</v>
      </c>
      <c r="AZ34" s="6">
        <v>588</v>
      </c>
      <c r="BA34" s="6">
        <f>SUM(BA20:BA21)</f>
        <v>689</v>
      </c>
      <c r="BB34" s="6">
        <f>SUM(BB20:BB21)</f>
        <v>555</v>
      </c>
      <c r="BC34" s="6">
        <f>SUM(BC20:BC21)</f>
        <v>648</v>
      </c>
    </row>
    <row r="35" spans="2:55" ht="20.100000000000001" customHeight="1" thickBot="1" x14ac:dyDescent="0.25">
      <c r="B35" s="5" t="s">
        <v>107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v>1529</v>
      </c>
      <c r="AZ35" s="6">
        <v>1535</v>
      </c>
      <c r="BA35" s="6">
        <f>SUM(BA22:BA23)</f>
        <v>1590</v>
      </c>
      <c r="BB35" s="6">
        <f>SUM(BB22:BB23)</f>
        <v>1564</v>
      </c>
      <c r="BC35" s="6">
        <f>SUM(BC22:BC23)</f>
        <v>1478</v>
      </c>
    </row>
    <row r="36" spans="2:55" ht="20.100000000000001" customHeight="1" thickBot="1" x14ac:dyDescent="0.25">
      <c r="B36" s="5" t="s">
        <v>147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v>17</v>
      </c>
      <c r="AZ36" s="6">
        <v>24</v>
      </c>
      <c r="BA36" s="6">
        <f>SUM(BA24:BA25)</f>
        <v>36</v>
      </c>
      <c r="BB36" s="6">
        <f>SUM(BB24:BB25)</f>
        <v>20</v>
      </c>
      <c r="BC36" s="6">
        <f>SUM(BC24:BC25)</f>
        <v>26</v>
      </c>
    </row>
    <row r="37" spans="2:55" ht="20.100000000000001" customHeight="1" thickBot="1" x14ac:dyDescent="0.25">
      <c r="B37" s="5" t="s">
        <v>108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v>473</v>
      </c>
      <c r="AZ37" s="6">
        <v>499</v>
      </c>
      <c r="BA37" s="6">
        <f>SUM(BA26:BA27)</f>
        <v>454</v>
      </c>
      <c r="BB37" s="6">
        <f>SUM(BB26:BB27)</f>
        <v>454</v>
      </c>
      <c r="BC37" s="6">
        <f>SUM(BC26:BC27)</f>
        <v>383</v>
      </c>
    </row>
    <row r="38" spans="2:55" ht="20.100000000000001" customHeight="1" thickBot="1" x14ac:dyDescent="0.25">
      <c r="B38" s="15" t="s">
        <v>109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BC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  <c r="AY38" s="14">
        <f t="shared" si="14"/>
        <v>4711</v>
      </c>
      <c r="AZ38" s="14">
        <f t="shared" si="14"/>
        <v>5095</v>
      </c>
      <c r="BA38" s="14">
        <f t="shared" si="14"/>
        <v>5144</v>
      </c>
      <c r="BB38" s="14">
        <f t="shared" ref="BB38" si="15">SUM(BB28:BB29)</f>
        <v>4795</v>
      </c>
      <c r="BC38" s="14">
        <f t="shared" si="14"/>
        <v>4799</v>
      </c>
    </row>
    <row r="39" spans="2:55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BC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5" ht="32.25" x14ac:dyDescent="0.4">
      <c r="K4" s="23"/>
    </row>
    <row r="10" spans="2:55" x14ac:dyDescent="0.2">
      <c r="AY10" s="28"/>
      <c r="AZ10" s="28"/>
      <c r="BA10" s="28"/>
      <c r="BB10" s="28"/>
      <c r="BC10" s="28"/>
    </row>
    <row r="11" spans="2:5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</row>
    <row r="12" spans="2:55" ht="20.100000000000001" customHeight="1" thickBot="1" x14ac:dyDescent="0.25">
      <c r="B12" s="5" t="s">
        <v>110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  <c r="AZ12" s="6">
        <v>4010</v>
      </c>
      <c r="BA12" s="6">
        <v>2471</v>
      </c>
      <c r="BB12" s="24">
        <v>3881</v>
      </c>
      <c r="BC12" s="6">
        <v>4023</v>
      </c>
    </row>
    <row r="13" spans="2:55" ht="20.100000000000001" customHeight="1" thickBot="1" x14ac:dyDescent="0.25">
      <c r="B13" s="5" t="s">
        <v>111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  <c r="AZ13" s="6">
        <v>2128</v>
      </c>
      <c r="BA13" s="6">
        <v>1538</v>
      </c>
      <c r="BB13" s="24">
        <v>2000</v>
      </c>
      <c r="BC13" s="6">
        <v>2052</v>
      </c>
    </row>
    <row r="14" spans="2:55" ht="20.100000000000001" customHeight="1" thickBot="1" x14ac:dyDescent="0.25">
      <c r="B14" s="5" t="s">
        <v>112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v>5905</v>
      </c>
      <c r="AZ14" s="6">
        <v>6138</v>
      </c>
      <c r="BA14" s="6">
        <v>4009</v>
      </c>
      <c r="BB14" s="24">
        <f>SUM(BB12:BB13)</f>
        <v>5881</v>
      </c>
      <c r="BC14" s="6">
        <f>SUM(BC12:BC13)</f>
        <v>6075</v>
      </c>
    </row>
    <row r="15" spans="2:55" ht="20.100000000000001" customHeight="1" thickBot="1" x14ac:dyDescent="0.25">
      <c r="B15" s="5" t="s">
        <v>113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  <c r="AZ15" s="6">
        <v>2637</v>
      </c>
      <c r="BA15" s="6">
        <v>1893</v>
      </c>
      <c r="BB15" s="24">
        <v>2584</v>
      </c>
      <c r="BC15" s="6">
        <v>2299</v>
      </c>
    </row>
    <row r="16" spans="2:55" ht="20.100000000000001" customHeight="1" thickBot="1" x14ac:dyDescent="0.25">
      <c r="B16" s="5" t="s">
        <v>114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v>8388</v>
      </c>
      <c r="AZ16" s="6">
        <v>8775</v>
      </c>
      <c r="BA16" s="6">
        <v>5902</v>
      </c>
      <c r="BB16" s="24">
        <f>SUM(BB14,BB15)</f>
        <v>8465</v>
      </c>
      <c r="BC16" s="6">
        <f>SUM(BC14,BC15)</f>
        <v>8374</v>
      </c>
    </row>
    <row r="17" spans="2:55" ht="20.100000000000001" customHeight="1" thickBot="1" x14ac:dyDescent="0.25">
      <c r="B17" s="5" t="s">
        <v>115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BC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f t="shared" si="4"/>
        <v>0.70398187887458274</v>
      </c>
      <c r="AZ17" s="12">
        <f t="shared" si="4"/>
        <v>0.69948717948717953</v>
      </c>
      <c r="BA17" s="12">
        <f t="shared" si="4"/>
        <v>0.67926126736699421</v>
      </c>
      <c r="BB17" s="33">
        <f t="shared" si="4"/>
        <v>0.6947430596574129</v>
      </c>
      <c r="BC17" s="12">
        <f t="shared" si="4"/>
        <v>0.72545975638882254</v>
      </c>
    </row>
    <row r="18" spans="2:55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  <c r="AZ18" s="6">
        <v>8870</v>
      </c>
      <c r="BA18" s="6">
        <v>6015</v>
      </c>
      <c r="BB18" s="24">
        <v>8574</v>
      </c>
      <c r="BC18" s="6">
        <v>8455</v>
      </c>
    </row>
    <row r="19" spans="2:55" ht="20.100000000000001" customHeight="1" thickBot="1" x14ac:dyDescent="0.25">
      <c r="B19" s="5" t="s">
        <v>116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  <c r="AZ19" s="6">
        <v>3973</v>
      </c>
      <c r="BA19" s="6">
        <v>2525</v>
      </c>
      <c r="BB19" s="24">
        <v>3909</v>
      </c>
      <c r="BC19" s="6">
        <v>3894</v>
      </c>
    </row>
    <row r="20" spans="2:55" ht="20.100000000000001" customHeight="1" thickBot="1" x14ac:dyDescent="0.25">
      <c r="B20" s="5" t="s">
        <v>117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  <c r="AZ20" s="6">
        <v>2209</v>
      </c>
      <c r="BA20" s="6">
        <v>1525</v>
      </c>
      <c r="BB20" s="24">
        <v>2031</v>
      </c>
      <c r="BC20" s="6">
        <v>2225</v>
      </c>
    </row>
    <row r="21" spans="2:55" ht="20.100000000000001" customHeight="1" thickBot="1" x14ac:dyDescent="0.25">
      <c r="B21" s="5" t="s">
        <v>118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  <c r="AZ21" s="6">
        <v>1725</v>
      </c>
      <c r="BA21" s="6">
        <v>1300</v>
      </c>
      <c r="BB21" s="24">
        <v>1732</v>
      </c>
      <c r="BC21" s="6">
        <v>1476</v>
      </c>
    </row>
    <row r="22" spans="2:55" ht="20.100000000000001" customHeight="1" thickBot="1" x14ac:dyDescent="0.25">
      <c r="B22" s="5" t="s">
        <v>119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  <c r="AZ22" s="6">
        <v>963</v>
      </c>
      <c r="BA22" s="6">
        <v>665</v>
      </c>
      <c r="BB22" s="24">
        <v>902</v>
      </c>
      <c r="BC22" s="6">
        <v>860</v>
      </c>
    </row>
    <row r="23" spans="2:55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BC23" si="7">(AU19+AU20)/AU18</f>
        <v>0.69115662946154788</v>
      </c>
      <c r="AV23" s="12">
        <f t="shared" ref="AV23:AW23" si="8">(AV19+AV20)/AV18</f>
        <v>0.69333498206998889</v>
      </c>
      <c r="AW23" s="12">
        <f t="shared" si="8"/>
        <v>0.68554006968641112</v>
      </c>
      <c r="AX23" s="12">
        <f t="shared" ref="AX23:AZ23" si="9">(AX19+AX20)/AX18</f>
        <v>0.67822343077271696</v>
      </c>
      <c r="AY23" s="12">
        <f t="shared" si="9"/>
        <v>0.70035294117647062</v>
      </c>
      <c r="AZ23" s="12">
        <f t="shared" si="9"/>
        <v>0.69695603156708008</v>
      </c>
      <c r="BA23" s="12">
        <f t="shared" ref="BA23:BB23" si="10">(BA19+BA20)/BA18</f>
        <v>0.67331670822942646</v>
      </c>
      <c r="BB23" s="33">
        <f t="shared" si="10"/>
        <v>0.69279216235129459</v>
      </c>
      <c r="BC23" s="12">
        <f t="shared" si="7"/>
        <v>0.72371377882909516</v>
      </c>
    </row>
    <row r="24" spans="2:55" ht="20.100000000000001" customHeight="1" thickBot="1" x14ac:dyDescent="0.25">
      <c r="B24" s="5" t="s">
        <v>60</v>
      </c>
      <c r="C24" s="12">
        <f t="shared" ref="C24:AN24" si="11">C19/(C19+C21)</f>
        <v>0.49974666441479482</v>
      </c>
      <c r="D24" s="12">
        <f t="shared" si="11"/>
        <v>0.52188219809147751</v>
      </c>
      <c r="E24" s="12">
        <f t="shared" si="11"/>
        <v>0.48815907059874886</v>
      </c>
      <c r="F24" s="12">
        <f t="shared" si="11"/>
        <v>0.49903728338876246</v>
      </c>
      <c r="G24" s="12">
        <f t="shared" si="11"/>
        <v>0.50310092087953395</v>
      </c>
      <c r="H24" s="12">
        <f t="shared" si="11"/>
        <v>0.5094736842105263</v>
      </c>
      <c r="I24" s="12">
        <f t="shared" si="11"/>
        <v>0.50218978102189782</v>
      </c>
      <c r="J24" s="12">
        <f t="shared" si="11"/>
        <v>0.51575574149902081</v>
      </c>
      <c r="K24" s="12">
        <f t="shared" si="11"/>
        <v>0.50277724573836435</v>
      </c>
      <c r="L24" s="12">
        <f t="shared" si="11"/>
        <v>0.5251771726967549</v>
      </c>
      <c r="M24" s="12">
        <f t="shared" si="11"/>
        <v>0.51258811681772409</v>
      </c>
      <c r="N24" s="12">
        <f t="shared" si="11"/>
        <v>0.52151060930504189</v>
      </c>
      <c r="O24" s="12">
        <f t="shared" si="11"/>
        <v>0.52017937219730936</v>
      </c>
      <c r="P24" s="12">
        <f t="shared" si="11"/>
        <v>0.53843190136775188</v>
      </c>
      <c r="Q24" s="12">
        <f t="shared" si="11"/>
        <v>0.49069950222687975</v>
      </c>
      <c r="R24" s="12">
        <f t="shared" si="11"/>
        <v>0.53429469402847107</v>
      </c>
      <c r="S24" s="12">
        <f t="shared" si="11"/>
        <v>0.53431178103927013</v>
      </c>
      <c r="T24" s="12">
        <f t="shared" si="11"/>
        <v>0.54018018018018021</v>
      </c>
      <c r="U24" s="12">
        <f t="shared" si="11"/>
        <v>0.53487804878048784</v>
      </c>
      <c r="V24" s="12">
        <f t="shared" si="11"/>
        <v>0.5675094136632598</v>
      </c>
      <c r="W24" s="12">
        <f t="shared" si="11"/>
        <v>0.55018200728029121</v>
      </c>
      <c r="X24" s="12">
        <f t="shared" si="11"/>
        <v>0.55390529442600034</v>
      </c>
      <c r="Y24" s="12">
        <f t="shared" si="11"/>
        <v>0.54529262086513997</v>
      </c>
      <c r="Z24" s="12">
        <f t="shared" si="11"/>
        <v>0.55090027700831024</v>
      </c>
      <c r="AA24" s="12">
        <f t="shared" si="11"/>
        <v>0.57355547678128327</v>
      </c>
      <c r="AB24" s="12">
        <f t="shared" si="11"/>
        <v>0.56172839506172845</v>
      </c>
      <c r="AC24" s="12">
        <f t="shared" si="11"/>
        <v>0.54793800893091671</v>
      </c>
      <c r="AD24" s="12">
        <f t="shared" si="11"/>
        <v>0.58657432072456051</v>
      </c>
      <c r="AE24" s="12">
        <f t="shared" si="11"/>
        <v>0.57157658435503367</v>
      </c>
      <c r="AF24" s="12">
        <f t="shared" si="11"/>
        <v>0.57223230490018151</v>
      </c>
      <c r="AG24" s="12">
        <f t="shared" si="11"/>
        <v>0.57748574262335728</v>
      </c>
      <c r="AH24" s="12">
        <f t="shared" si="11"/>
        <v>0.57406119610570239</v>
      </c>
      <c r="AI24" s="12">
        <f t="shared" si="11"/>
        <v>0.58533057851239667</v>
      </c>
      <c r="AJ24" s="12">
        <f t="shared" si="11"/>
        <v>0.59348093480934805</v>
      </c>
      <c r="AK24" s="12">
        <f t="shared" si="11"/>
        <v>0.59908536585365857</v>
      </c>
      <c r="AL24" s="12">
        <f t="shared" si="11"/>
        <v>0.62369207772795221</v>
      </c>
      <c r="AM24" s="12">
        <f t="shared" si="11"/>
        <v>0.63022866703848301</v>
      </c>
      <c r="AN24" s="12">
        <f t="shared" si="11"/>
        <v>0.65513833992094861</v>
      </c>
      <c r="AO24" s="12">
        <f t="shared" ref="AO24:AQ25" si="12">AO19/(AO19+AO21)</f>
        <v>0.66457444137584731</v>
      </c>
      <c r="AP24" s="12">
        <f t="shared" si="12"/>
        <v>0.65566365531619175</v>
      </c>
      <c r="AQ24" s="12">
        <f t="shared" si="12"/>
        <v>0.6612217117576995</v>
      </c>
      <c r="AR24" s="12">
        <f t="shared" ref="AR24:AT24" si="13">AR19/(AR19+AR21)</f>
        <v>0.65936981757877278</v>
      </c>
      <c r="AS24" s="12">
        <f t="shared" ref="AS24" si="14">AS19/(AS19+AS21)</f>
        <v>0.64391468005018826</v>
      </c>
      <c r="AT24" s="12">
        <f t="shared" si="13"/>
        <v>0.65998528870908424</v>
      </c>
      <c r="AU24" s="12">
        <f t="shared" ref="AU24:BC24" si="15">AU19/(AU19+AU21)</f>
        <v>0.69013821441912593</v>
      </c>
      <c r="AV24" s="12">
        <f t="shared" ref="AV24:AW24" si="16">AV19/(AV19+AV21)</f>
        <v>0.69484457922668685</v>
      </c>
      <c r="AW24" s="12">
        <f t="shared" si="16"/>
        <v>0.66965012205044749</v>
      </c>
      <c r="AX24" s="12">
        <f t="shared" ref="AX24:AZ24" si="17">AX19/(AX19+AX21)</f>
        <v>0.66395570167849105</v>
      </c>
      <c r="AY24" s="12">
        <f t="shared" si="17"/>
        <v>0.69110707803992744</v>
      </c>
      <c r="AZ24" s="12">
        <f t="shared" si="17"/>
        <v>0.69726219726219729</v>
      </c>
      <c r="BA24" s="12">
        <f t="shared" ref="BA24:BB25" si="18">BA19/(BA19+BA21)</f>
        <v>0.66013071895424835</v>
      </c>
      <c r="BB24" s="33">
        <f t="shared" si="18"/>
        <v>0.69296224073745794</v>
      </c>
      <c r="BC24" s="12">
        <f t="shared" si="15"/>
        <v>0.72513966480446923</v>
      </c>
    </row>
    <row r="25" spans="2:55" ht="20.100000000000001" customHeight="1" thickBot="1" x14ac:dyDescent="0.25">
      <c r="B25" s="5" t="s">
        <v>61</v>
      </c>
      <c r="C25" s="12">
        <f t="shared" ref="C25:AN25" si="19">C20/(C20+C22)</f>
        <v>0.47588094423537464</v>
      </c>
      <c r="D25" s="12">
        <f t="shared" si="19"/>
        <v>0.4919127988748242</v>
      </c>
      <c r="E25" s="12">
        <f t="shared" si="19"/>
        <v>0.48463825569871161</v>
      </c>
      <c r="F25" s="12">
        <f t="shared" si="19"/>
        <v>0.48610038610038608</v>
      </c>
      <c r="G25" s="12">
        <f t="shared" si="19"/>
        <v>0.50403587443946185</v>
      </c>
      <c r="H25" s="12">
        <f t="shared" si="19"/>
        <v>0.48909016055990118</v>
      </c>
      <c r="I25" s="12">
        <f t="shared" si="19"/>
        <v>0.47052280311457173</v>
      </c>
      <c r="J25" s="12">
        <f t="shared" si="19"/>
        <v>0.50531914893617025</v>
      </c>
      <c r="K25" s="12">
        <f t="shared" si="19"/>
        <v>0.47610540419830283</v>
      </c>
      <c r="L25" s="12">
        <f t="shared" si="19"/>
        <v>0.505586592178771</v>
      </c>
      <c r="M25" s="12">
        <f t="shared" si="19"/>
        <v>0.46570397111913359</v>
      </c>
      <c r="N25" s="12">
        <f t="shared" si="19"/>
        <v>0.46844319775596072</v>
      </c>
      <c r="O25" s="12">
        <f t="shared" si="19"/>
        <v>0.5176358436606292</v>
      </c>
      <c r="P25" s="12">
        <f t="shared" si="19"/>
        <v>0.48500881834215165</v>
      </c>
      <c r="Q25" s="12">
        <f t="shared" si="19"/>
        <v>0.48198464264619018</v>
      </c>
      <c r="R25" s="12">
        <f t="shared" si="19"/>
        <v>0.51258278145695368</v>
      </c>
      <c r="S25" s="12">
        <f t="shared" si="19"/>
        <v>0.52020922491678556</v>
      </c>
      <c r="T25" s="12">
        <f t="shared" si="19"/>
        <v>0.53814898419864565</v>
      </c>
      <c r="U25" s="12">
        <f t="shared" si="19"/>
        <v>0.53017751479289943</v>
      </c>
      <c r="V25" s="12">
        <f t="shared" si="19"/>
        <v>0.54358515869468038</v>
      </c>
      <c r="W25" s="12">
        <f t="shared" si="19"/>
        <v>0.54397950469684031</v>
      </c>
      <c r="X25" s="12">
        <f t="shared" si="19"/>
        <v>0.55546147332768836</v>
      </c>
      <c r="Y25" s="12">
        <f t="shared" si="19"/>
        <v>0.52802893309222421</v>
      </c>
      <c r="Z25" s="12">
        <f t="shared" si="19"/>
        <v>0.57892356399819089</v>
      </c>
      <c r="AA25" s="12">
        <f t="shared" si="19"/>
        <v>0.58119286025250327</v>
      </c>
      <c r="AB25" s="12">
        <f t="shared" si="19"/>
        <v>0.55711252653927812</v>
      </c>
      <c r="AC25" s="12">
        <f t="shared" si="19"/>
        <v>0.5490779298036883</v>
      </c>
      <c r="AD25" s="12">
        <f t="shared" si="19"/>
        <v>0.55039732329569213</v>
      </c>
      <c r="AE25" s="12">
        <f t="shared" si="19"/>
        <v>0.56242171189979118</v>
      </c>
      <c r="AF25" s="12">
        <f t="shared" si="19"/>
        <v>0.56596794081381008</v>
      </c>
      <c r="AG25" s="12">
        <f t="shared" si="19"/>
        <v>0.58062799361362427</v>
      </c>
      <c r="AH25" s="12">
        <f t="shared" si="19"/>
        <v>0.58147578785549581</v>
      </c>
      <c r="AI25" s="12">
        <f t="shared" si="19"/>
        <v>0.56995305164319254</v>
      </c>
      <c r="AJ25" s="12">
        <f t="shared" si="19"/>
        <v>0.55020080321285136</v>
      </c>
      <c r="AK25" s="12">
        <f t="shared" si="19"/>
        <v>0.59783169850283946</v>
      </c>
      <c r="AL25" s="12">
        <f t="shared" si="19"/>
        <v>0.60198624904507259</v>
      </c>
      <c r="AM25" s="12">
        <f t="shared" si="19"/>
        <v>0.63295140260766491</v>
      </c>
      <c r="AN25" s="12">
        <f t="shared" si="19"/>
        <v>0.64673913043478259</v>
      </c>
      <c r="AO25" s="12">
        <f t="shared" si="12"/>
        <v>0.64994829369183038</v>
      </c>
      <c r="AP25" s="12">
        <f t="shared" si="12"/>
        <v>0.65389830508474578</v>
      </c>
      <c r="AQ25" s="12">
        <f t="shared" si="12"/>
        <v>0.66006256517205419</v>
      </c>
      <c r="AR25" s="12">
        <f t="shared" ref="AR25:AT25" si="20">AR20/(AR20+AR22)</f>
        <v>0.6750424448217317</v>
      </c>
      <c r="AS25" s="12">
        <f t="shared" ref="AS25" si="21">AS20/(AS20+AS22)</f>
        <v>0.67526485490557342</v>
      </c>
      <c r="AT25" s="12">
        <f t="shared" si="20"/>
        <v>0.69423286180631116</v>
      </c>
      <c r="AU25" s="12">
        <f t="shared" ref="AU25:BC25" si="22">AU20/(AU20+AU22)</f>
        <v>0.69310468024294392</v>
      </c>
      <c r="AV25" s="12">
        <f t="shared" ref="AV25:AW25" si="23">AV20/(AV20+AV22)</f>
        <v>0.69050160085378864</v>
      </c>
      <c r="AW25" s="12">
        <f t="shared" si="23"/>
        <v>0.71407696054554315</v>
      </c>
      <c r="AX25" s="12">
        <f t="shared" ref="AX25:AZ25" si="24">AX20/(AX20+AX22)</f>
        <v>0.7052838857893009</v>
      </c>
      <c r="AY25" s="12">
        <f t="shared" si="24"/>
        <v>0.71739130434782605</v>
      </c>
      <c r="AZ25" s="12">
        <f t="shared" si="24"/>
        <v>0.69640605296343006</v>
      </c>
      <c r="BA25" s="12">
        <f t="shared" ref="BA25" si="25">BA20/(BA20+BA22)</f>
        <v>0.69634703196347036</v>
      </c>
      <c r="BB25" s="33">
        <f t="shared" si="18"/>
        <v>0.6924650528469144</v>
      </c>
      <c r="BC25" s="12">
        <f t="shared" si="22"/>
        <v>0.72123176661264177</v>
      </c>
    </row>
    <row r="26" spans="2:55" ht="20.100000000000001" customHeight="1" thickBot="1" x14ac:dyDescent="0.25">
      <c r="B26" s="5" t="s">
        <v>120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  <c r="AZ26" s="6">
        <v>8792</v>
      </c>
      <c r="BA26" s="6">
        <v>5916</v>
      </c>
      <c r="BB26" s="24">
        <v>8468</v>
      </c>
      <c r="BC26" s="6">
        <v>8335</v>
      </c>
    </row>
    <row r="27" spans="2:55" ht="20.100000000000001" customHeight="1" thickBot="1" x14ac:dyDescent="0.25">
      <c r="B27" s="5" t="s">
        <v>121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  <c r="AZ27" s="6">
        <v>6140</v>
      </c>
      <c r="BA27" s="6">
        <v>4009</v>
      </c>
      <c r="BB27" s="24">
        <v>5882</v>
      </c>
      <c r="BC27" s="6">
        <v>6068</v>
      </c>
    </row>
    <row r="28" spans="2:55" ht="20.100000000000001" customHeight="1" thickBot="1" x14ac:dyDescent="0.25">
      <c r="B28" s="5" t="s">
        <v>122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  <c r="AZ28" s="6">
        <v>2652</v>
      </c>
      <c r="BA28" s="6">
        <v>1907</v>
      </c>
      <c r="BB28" s="24">
        <v>2586</v>
      </c>
      <c r="BC28" s="6">
        <v>2267</v>
      </c>
    </row>
    <row r="29" spans="2:55" ht="20.100000000000001" customHeight="1" thickBot="1" x14ac:dyDescent="0.25">
      <c r="B29" s="5" t="s">
        <v>123</v>
      </c>
      <c r="C29" s="12">
        <f t="shared" ref="C29:AN29" si="26">C27/C26</f>
        <v>0.4972683947460188</v>
      </c>
      <c r="D29" s="12">
        <f t="shared" si="26"/>
        <v>0.52044134727061553</v>
      </c>
      <c r="E29" s="12">
        <f t="shared" si="26"/>
        <v>0.49270535997462733</v>
      </c>
      <c r="F29" s="12">
        <f t="shared" si="26"/>
        <v>0.50043429705918852</v>
      </c>
      <c r="G29" s="12">
        <f t="shared" si="26"/>
        <v>0.50743621230727243</v>
      </c>
      <c r="H29" s="12">
        <f t="shared" si="26"/>
        <v>0.51003302006604012</v>
      </c>
      <c r="I29" s="12">
        <f t="shared" si="26"/>
        <v>0.49878006273963055</v>
      </c>
      <c r="J29" s="12">
        <f t="shared" si="26"/>
        <v>0.51870292352866076</v>
      </c>
      <c r="K29" s="12">
        <f t="shared" si="26"/>
        <v>0.50297002348390663</v>
      </c>
      <c r="L29" s="12">
        <f t="shared" si="26"/>
        <v>0.52444751381215471</v>
      </c>
      <c r="M29" s="12">
        <f t="shared" si="26"/>
        <v>0.50501916408103664</v>
      </c>
      <c r="N29" s="12">
        <f t="shared" si="26"/>
        <v>0.51222596964586842</v>
      </c>
      <c r="O29" s="12">
        <f t="shared" si="26"/>
        <v>0.52473271560940837</v>
      </c>
      <c r="P29" s="12">
        <f t="shared" si="26"/>
        <v>0.52833310354336138</v>
      </c>
      <c r="Q29" s="12">
        <f t="shared" si="26"/>
        <v>0.4952148620754363</v>
      </c>
      <c r="R29" s="12">
        <f t="shared" si="26"/>
        <v>0.53460813358470238</v>
      </c>
      <c r="S29" s="12">
        <f t="shared" si="26"/>
        <v>0.53767468664457574</v>
      </c>
      <c r="T29" s="12">
        <f t="shared" si="26"/>
        <v>0.5480180899175312</v>
      </c>
      <c r="U29" s="12">
        <f t="shared" si="26"/>
        <v>0.54238800642512941</v>
      </c>
      <c r="V29" s="12">
        <f t="shared" si="26"/>
        <v>0.56418696510862409</v>
      </c>
      <c r="W29" s="12">
        <f t="shared" si="26"/>
        <v>0.55399417647803517</v>
      </c>
      <c r="X29" s="12">
        <f t="shared" si="26"/>
        <v>0.55967496190959876</v>
      </c>
      <c r="Y29" s="12">
        <f t="shared" si="26"/>
        <v>0.54850055534987041</v>
      </c>
      <c r="Z29" s="12">
        <f t="shared" si="26"/>
        <v>0.56587946831849267</v>
      </c>
      <c r="AA29" s="12">
        <f t="shared" si="26"/>
        <v>0.57923215666065442</v>
      </c>
      <c r="AB29" s="12">
        <f t="shared" si="26"/>
        <v>0.56708385481852319</v>
      </c>
      <c r="AC29" s="12">
        <f t="shared" si="26"/>
        <v>0.55207561156412155</v>
      </c>
      <c r="AD29" s="12">
        <f t="shared" si="26"/>
        <v>0.57886735081717977</v>
      </c>
      <c r="AE29" s="12">
        <f t="shared" si="26"/>
        <v>0.57364822871348664</v>
      </c>
      <c r="AF29" s="12">
        <f t="shared" si="26"/>
        <v>0.57661601854236411</v>
      </c>
      <c r="AG29" s="12">
        <f t="shared" si="26"/>
        <v>0.58167125171939482</v>
      </c>
      <c r="AH29" s="12">
        <f t="shared" si="26"/>
        <v>0.5825895586257489</v>
      </c>
      <c r="AI29" s="12">
        <f t="shared" si="26"/>
        <v>0.58464912280701753</v>
      </c>
      <c r="AJ29" s="12">
        <f t="shared" si="26"/>
        <v>0.58551221603086157</v>
      </c>
      <c r="AK29" s="12">
        <f t="shared" si="26"/>
        <v>0.60103537532355478</v>
      </c>
      <c r="AL29" s="12">
        <f t="shared" si="26"/>
        <v>0.62206542655548425</v>
      </c>
      <c r="AM29" s="12">
        <f t="shared" si="26"/>
        <v>0.63655083655083655</v>
      </c>
      <c r="AN29" s="12">
        <f t="shared" si="26"/>
        <v>0.65621035636028135</v>
      </c>
      <c r="AO29" s="12">
        <f t="shared" ref="AO29:AT29" si="27">AO27/AO26</f>
        <v>0.66403568977350724</v>
      </c>
      <c r="AP29" s="12">
        <f t="shared" si="27"/>
        <v>0.65895886590750641</v>
      </c>
      <c r="AQ29" s="12">
        <f t="shared" si="27"/>
        <v>0.66504517025712295</v>
      </c>
      <c r="AR29" s="12">
        <f t="shared" si="27"/>
        <v>0.66764606170188723</v>
      </c>
      <c r="AS29" s="12">
        <f t="shared" si="27"/>
        <v>0.65866096397433793</v>
      </c>
      <c r="AT29" s="12">
        <f t="shared" si="27"/>
        <v>0.6769211607921285</v>
      </c>
      <c r="AU29" s="12">
        <f t="shared" ref="AU29:BC29" si="28">AU27/AU26</f>
        <v>0.69599499374217777</v>
      </c>
      <c r="AV29" s="12">
        <f t="shared" ref="AV29" si="29">AV27/AV26</f>
        <v>0.69519519519519524</v>
      </c>
      <c r="AW29" s="12">
        <f t="shared" si="28"/>
        <v>0.68831397395283356</v>
      </c>
      <c r="AX29" s="12">
        <f t="shared" si="28"/>
        <v>0.68087795908986437</v>
      </c>
      <c r="AY29" s="12">
        <f t="shared" si="28"/>
        <v>0.70380986504239818</v>
      </c>
      <c r="AZ29" s="12">
        <f t="shared" si="28"/>
        <v>0.69836214740673341</v>
      </c>
      <c r="BA29" s="12">
        <f t="shared" si="28"/>
        <v>0.6776538201487492</v>
      </c>
      <c r="BB29" s="33">
        <f t="shared" si="28"/>
        <v>0.69461502125649499</v>
      </c>
      <c r="BC29" s="12">
        <f t="shared" si="28"/>
        <v>0.72801439712057592</v>
      </c>
    </row>
    <row r="30" spans="2:55" ht="20.100000000000001" customHeight="1" thickBot="1" x14ac:dyDescent="0.25">
      <c r="B30" s="5" t="s">
        <v>124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  <c r="AZ30" s="6">
        <v>78</v>
      </c>
      <c r="BA30" s="6">
        <v>99</v>
      </c>
      <c r="BB30" s="24">
        <v>106</v>
      </c>
      <c r="BC30" s="6">
        <v>120</v>
      </c>
    </row>
    <row r="31" spans="2:55" ht="20.100000000000001" customHeight="1" thickBot="1" x14ac:dyDescent="0.25">
      <c r="B31" s="5" t="s">
        <v>125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  <c r="AZ31" s="6">
        <v>42</v>
      </c>
      <c r="BA31" s="6">
        <v>41</v>
      </c>
      <c r="BB31" s="24">
        <v>58</v>
      </c>
      <c r="BC31" s="6">
        <v>51</v>
      </c>
    </row>
    <row r="32" spans="2:55" ht="20.100000000000001" customHeight="1" thickBot="1" x14ac:dyDescent="0.25">
      <c r="B32" s="5" t="s">
        <v>126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  <c r="AZ32" s="6">
        <v>36</v>
      </c>
      <c r="BA32" s="6">
        <v>58</v>
      </c>
      <c r="BB32" s="24">
        <v>48</v>
      </c>
      <c r="BC32" s="6">
        <v>69</v>
      </c>
    </row>
    <row r="33" spans="2:55" ht="20.100000000000001" customHeight="1" thickBot="1" x14ac:dyDescent="0.25">
      <c r="B33" s="13" t="s">
        <v>127</v>
      </c>
      <c r="C33" s="16">
        <f t="shared" ref="C33:AN33" si="30">C31/C30</f>
        <v>0.29875518672199169</v>
      </c>
      <c r="D33" s="16">
        <f t="shared" si="30"/>
        <v>0.28846153846153844</v>
      </c>
      <c r="E33" s="16">
        <f t="shared" si="30"/>
        <v>0.2978723404255319</v>
      </c>
      <c r="F33" s="16">
        <f t="shared" si="30"/>
        <v>0.3155737704918033</v>
      </c>
      <c r="G33" s="16">
        <f t="shared" si="30"/>
        <v>0.36936936936936937</v>
      </c>
      <c r="H33" s="16">
        <f t="shared" si="30"/>
        <v>0.29803921568627451</v>
      </c>
      <c r="I33" s="16">
        <f t="shared" si="30"/>
        <v>0.28235294117647058</v>
      </c>
      <c r="J33" s="16">
        <f t="shared" si="30"/>
        <v>0.30263157894736842</v>
      </c>
      <c r="K33" s="16">
        <f t="shared" si="30"/>
        <v>0.22624434389140272</v>
      </c>
      <c r="L33" s="16">
        <f t="shared" si="30"/>
        <v>0.3888888888888889</v>
      </c>
      <c r="M33" s="16">
        <f t="shared" si="30"/>
        <v>0.27741935483870966</v>
      </c>
      <c r="N33" s="16">
        <f t="shared" si="30"/>
        <v>0.22500000000000001</v>
      </c>
      <c r="O33" s="16">
        <f t="shared" si="30"/>
        <v>0.34433962264150941</v>
      </c>
      <c r="P33" s="16">
        <f t="shared" si="30"/>
        <v>0.30582524271844658</v>
      </c>
      <c r="Q33" s="16">
        <f t="shared" si="30"/>
        <v>0.27624309392265195</v>
      </c>
      <c r="R33" s="16">
        <f t="shared" si="30"/>
        <v>0.32661290322580644</v>
      </c>
      <c r="S33" s="16">
        <f t="shared" si="30"/>
        <v>0.27450980392156865</v>
      </c>
      <c r="T33" s="16">
        <f t="shared" si="30"/>
        <v>0.2834008097165992</v>
      </c>
      <c r="U33" s="16">
        <f t="shared" si="30"/>
        <v>0.26737967914438504</v>
      </c>
      <c r="V33" s="16">
        <f t="shared" si="30"/>
        <v>0.43835616438356162</v>
      </c>
      <c r="W33" s="16">
        <f t="shared" si="30"/>
        <v>0.33962264150943394</v>
      </c>
      <c r="X33" s="16">
        <f t="shared" si="30"/>
        <v>0.35406698564593303</v>
      </c>
      <c r="Y33" s="16">
        <f t="shared" si="30"/>
        <v>0.29946524064171121</v>
      </c>
      <c r="Z33" s="16">
        <f t="shared" si="30"/>
        <v>0.3235294117647059</v>
      </c>
      <c r="AA33" s="16">
        <f t="shared" si="30"/>
        <v>0.42372881355932202</v>
      </c>
      <c r="AB33" s="16">
        <f t="shared" si="30"/>
        <v>0.28934010152284262</v>
      </c>
      <c r="AC33" s="16">
        <f t="shared" si="30"/>
        <v>0.32608695652173914</v>
      </c>
      <c r="AD33" s="16">
        <f t="shared" si="30"/>
        <v>0.38759689922480622</v>
      </c>
      <c r="AE33" s="16">
        <f t="shared" si="30"/>
        <v>0.2978723404255319</v>
      </c>
      <c r="AF33" s="16">
        <f t="shared" si="30"/>
        <v>0.29378531073446329</v>
      </c>
      <c r="AG33" s="16">
        <f t="shared" si="30"/>
        <v>0.38541666666666669</v>
      </c>
      <c r="AH33" s="16">
        <f t="shared" si="30"/>
        <v>0.2857142857142857</v>
      </c>
      <c r="AI33" s="16">
        <f t="shared" si="30"/>
        <v>0.36923076923076925</v>
      </c>
      <c r="AJ33" s="16">
        <f t="shared" si="30"/>
        <v>0.25</v>
      </c>
      <c r="AK33" s="16">
        <f t="shared" si="30"/>
        <v>0.42307692307692307</v>
      </c>
      <c r="AL33" s="16">
        <f t="shared" si="30"/>
        <v>0.37142857142857144</v>
      </c>
      <c r="AM33" s="16">
        <f t="shared" si="30"/>
        <v>0.32857142857142857</v>
      </c>
      <c r="AN33" s="16">
        <f t="shared" si="30"/>
        <v>0.453416149068323</v>
      </c>
      <c r="AO33" s="16">
        <f t="shared" ref="AO33:AT33" si="31">AO31/AO30</f>
        <v>0.38202247191011235</v>
      </c>
      <c r="AP33" s="16">
        <f t="shared" si="31"/>
        <v>0.32</v>
      </c>
      <c r="AQ33" s="16">
        <f t="shared" si="31"/>
        <v>0.35833333333333334</v>
      </c>
      <c r="AR33" s="16">
        <f t="shared" si="31"/>
        <v>0.44444444444444442</v>
      </c>
      <c r="AS33" s="16">
        <f t="shared" si="31"/>
        <v>0.36363636363636365</v>
      </c>
      <c r="AT33" s="16">
        <f t="shared" si="31"/>
        <v>0.40963855421686746</v>
      </c>
      <c r="AU33" s="16">
        <f t="shared" ref="AU33:BC33" si="32">AU31/AU30</f>
        <v>0.45398773006134968</v>
      </c>
      <c r="AV33" s="16">
        <f t="shared" ref="AV33" si="33">AV31/AV30</f>
        <v>0.5368421052631579</v>
      </c>
      <c r="AW33" s="16">
        <f t="shared" si="32"/>
        <v>0.41379310344827586</v>
      </c>
      <c r="AX33" s="16">
        <f t="shared" si="32"/>
        <v>0.49193548387096775</v>
      </c>
      <c r="AY33" s="16">
        <f t="shared" si="32"/>
        <v>0.47244094488188976</v>
      </c>
      <c r="AZ33" s="16">
        <f t="shared" si="32"/>
        <v>0.53846153846153844</v>
      </c>
      <c r="BA33" s="16">
        <f t="shared" si="32"/>
        <v>0.41414141414141414</v>
      </c>
      <c r="BB33" s="34">
        <f t="shared" si="32"/>
        <v>0.54716981132075471</v>
      </c>
      <c r="BC33" s="16">
        <f t="shared" si="32"/>
        <v>0.42499999999999999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BC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5" ht="32.25" x14ac:dyDescent="0.4">
      <c r="K8" s="23"/>
    </row>
    <row r="11" spans="2:5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165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</row>
    <row r="12" spans="2:55" ht="20.100000000000001" customHeight="1" thickBot="1" x14ac:dyDescent="0.25">
      <c r="B12" s="5" t="s">
        <v>128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  <c r="AZ12" s="6">
        <v>72</v>
      </c>
      <c r="BA12" s="6">
        <v>49</v>
      </c>
      <c r="BB12" s="24">
        <v>95</v>
      </c>
      <c r="BC12" s="6">
        <v>79</v>
      </c>
    </row>
    <row r="13" spans="2:55" ht="20.100000000000001" customHeight="1" thickBot="1" x14ac:dyDescent="0.25">
      <c r="B13" s="5" t="s">
        <v>129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  <c r="AZ13" s="6">
        <v>30</v>
      </c>
      <c r="BA13" s="6">
        <v>16</v>
      </c>
      <c r="BB13" s="24">
        <v>20</v>
      </c>
      <c r="BC13" s="6">
        <v>28</v>
      </c>
    </row>
    <row r="14" spans="2:55" ht="20.100000000000001" customHeight="1" thickBot="1" x14ac:dyDescent="0.25">
      <c r="B14" s="5" t="s">
        <v>130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BC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f t="shared" si="5"/>
        <v>0.81111111111111112</v>
      </c>
      <c r="AZ14" s="12">
        <f t="shared" si="5"/>
        <v>0.70588235294117652</v>
      </c>
      <c r="BA14" s="12">
        <f t="shared" si="5"/>
        <v>0.75384615384615383</v>
      </c>
      <c r="BB14" s="33">
        <f t="shared" si="5"/>
        <v>0.82608695652173914</v>
      </c>
      <c r="BC14" s="12">
        <f t="shared" si="5"/>
        <v>0.73831775700934577</v>
      </c>
    </row>
    <row r="15" spans="2:55" ht="20.100000000000001" customHeight="1" thickBot="1" x14ac:dyDescent="0.25">
      <c r="B15" s="5" t="s">
        <v>131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  <c r="AZ15" s="6">
        <v>22</v>
      </c>
      <c r="BA15" s="6">
        <v>14</v>
      </c>
      <c r="BB15" s="24">
        <v>20</v>
      </c>
      <c r="BC15" s="6">
        <v>24</v>
      </c>
    </row>
    <row r="16" spans="2:55" ht="20.100000000000001" customHeight="1" thickBot="1" x14ac:dyDescent="0.25">
      <c r="B16" s="5" t="s">
        <v>132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  <c r="AZ16" s="6">
        <v>3</v>
      </c>
      <c r="BA16" s="6">
        <v>1</v>
      </c>
      <c r="BB16" s="24">
        <v>8</v>
      </c>
      <c r="BC16" s="6">
        <v>4</v>
      </c>
    </row>
    <row r="17" spans="2:55" ht="29.25" thickBot="1" x14ac:dyDescent="0.25">
      <c r="B17" s="5" t="s">
        <v>133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BC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f t="shared" si="12"/>
        <v>0.88888888888888884</v>
      </c>
      <c r="AZ17" s="12">
        <f t="shared" si="12"/>
        <v>0.88</v>
      </c>
      <c r="BA17" s="12">
        <f t="shared" si="12"/>
        <v>0.93333333333333335</v>
      </c>
      <c r="BB17" s="33">
        <f t="shared" si="12"/>
        <v>0.7142857142857143</v>
      </c>
      <c r="BC17" s="12">
        <f t="shared" si="12"/>
        <v>0.8571428571428571</v>
      </c>
    </row>
    <row r="18" spans="2:55" ht="20.100000000000001" customHeight="1" thickBot="1" x14ac:dyDescent="0.25">
      <c r="B18" s="5" t="s">
        <v>134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  <c r="AZ18" s="6">
        <v>25</v>
      </c>
      <c r="BA18" s="6">
        <v>10</v>
      </c>
      <c r="BB18" s="24">
        <v>20</v>
      </c>
      <c r="BC18" s="6">
        <v>18</v>
      </c>
    </row>
    <row r="19" spans="2:55" ht="20.100000000000001" customHeight="1" thickBot="1" x14ac:dyDescent="0.25">
      <c r="B19" s="5" t="s">
        <v>135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2</v>
      </c>
      <c r="BA19" s="6">
        <v>0</v>
      </c>
      <c r="BB19" s="24">
        <v>1</v>
      </c>
      <c r="BC19" s="6">
        <v>1</v>
      </c>
    </row>
    <row r="20" spans="2:55" ht="20.100000000000001" customHeight="1" thickBot="1" x14ac:dyDescent="0.25">
      <c r="B20" s="5" t="s">
        <v>136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BC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f t="shared" si="19"/>
        <v>0.9375</v>
      </c>
      <c r="AZ20" s="12">
        <f t="shared" si="19"/>
        <v>0.92592592592592593</v>
      </c>
      <c r="BA20" s="12">
        <f t="shared" si="19"/>
        <v>1</v>
      </c>
      <c r="BB20" s="33">
        <f t="shared" si="19"/>
        <v>0.95238095238095233</v>
      </c>
      <c r="BC20" s="12">
        <f t="shared" si="19"/>
        <v>0.94736842105263153</v>
      </c>
    </row>
    <row r="21" spans="2:55" ht="20.100000000000001" customHeight="1" thickBot="1" x14ac:dyDescent="0.25">
      <c r="B21" s="5" t="s">
        <v>137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  <c r="AZ21" s="6">
        <v>1519</v>
      </c>
      <c r="BA21" s="6">
        <v>997</v>
      </c>
      <c r="BB21" s="24">
        <v>1471</v>
      </c>
      <c r="BC21" s="6">
        <v>1583</v>
      </c>
    </row>
    <row r="22" spans="2:55" ht="20.100000000000001" customHeight="1" thickBot="1" x14ac:dyDescent="0.25">
      <c r="B22" s="5" t="s">
        <v>138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  <c r="AZ22" s="6">
        <v>302</v>
      </c>
      <c r="BA22" s="6">
        <v>167</v>
      </c>
      <c r="BB22" s="24">
        <v>289</v>
      </c>
      <c r="BC22" s="6">
        <v>340</v>
      </c>
    </row>
    <row r="23" spans="2:55" ht="20.100000000000001" customHeight="1" thickBot="1" x14ac:dyDescent="0.25">
      <c r="B23" s="5" t="s">
        <v>139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  <c r="AZ23" s="6">
        <v>23</v>
      </c>
      <c r="BA23" s="6">
        <v>21</v>
      </c>
      <c r="BB23" s="24">
        <v>42</v>
      </c>
      <c r="BC23" s="6">
        <v>25</v>
      </c>
    </row>
    <row r="24" spans="2:55" ht="20.100000000000001" customHeight="1" thickBot="1" x14ac:dyDescent="0.25">
      <c r="B24" s="5" t="s">
        <v>140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BC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f t="shared" si="26"/>
        <v>0.83847549909255903</v>
      </c>
      <c r="AZ24" s="12">
        <f t="shared" si="26"/>
        <v>0.82375271149674623</v>
      </c>
      <c r="BA24" s="12">
        <f t="shared" si="26"/>
        <v>0.84135021097046414</v>
      </c>
      <c r="BB24" s="33">
        <f t="shared" si="26"/>
        <v>0.81631520532741397</v>
      </c>
      <c r="BC24" s="12">
        <f t="shared" si="26"/>
        <v>0.81262833675564683</v>
      </c>
    </row>
    <row r="25" spans="2:55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  <c r="AZ25" s="6">
        <v>154</v>
      </c>
      <c r="BA25" s="6">
        <v>91</v>
      </c>
      <c r="BB25" s="24">
        <v>164</v>
      </c>
      <c r="BC25" s="6">
        <v>157</v>
      </c>
    </row>
    <row r="26" spans="2:55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  <c r="AZ26" s="6">
        <v>75</v>
      </c>
      <c r="BA26" s="6">
        <v>47</v>
      </c>
      <c r="BB26" s="24">
        <v>84</v>
      </c>
      <c r="BC26" s="6">
        <v>82</v>
      </c>
    </row>
    <row r="27" spans="2:55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  <c r="AZ27" s="6">
        <v>44</v>
      </c>
      <c r="BA27" s="6">
        <v>27</v>
      </c>
      <c r="BB27" s="24">
        <v>51</v>
      </c>
      <c r="BC27" s="6">
        <v>40</v>
      </c>
    </row>
    <row r="28" spans="2:55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  <c r="AZ28" s="6">
        <v>22</v>
      </c>
      <c r="BA28" s="6">
        <v>7</v>
      </c>
      <c r="BB28" s="24">
        <v>19</v>
      </c>
      <c r="BC28" s="6">
        <v>24</v>
      </c>
    </row>
    <row r="29" spans="2:55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  <c r="AZ29" s="6">
        <v>13</v>
      </c>
      <c r="BA29" s="6">
        <v>10</v>
      </c>
      <c r="BB29" s="24">
        <v>10</v>
      </c>
      <c r="BC29" s="6">
        <v>11</v>
      </c>
    </row>
    <row r="30" spans="2:55" ht="20.100000000000001" customHeight="1" thickBot="1" x14ac:dyDescent="0.25">
      <c r="B30" s="5" t="s">
        <v>141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BC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f t="shared" ref="AY30:AZ30" si="35">(AY26+AY27)/AY25</f>
        <v>0.83199999999999996</v>
      </c>
      <c r="AZ30" s="12">
        <f t="shared" si="35"/>
        <v>0.77272727272727271</v>
      </c>
      <c r="BA30" s="12">
        <f t="shared" ref="BA30:BB30" si="36">(BA26+BA27)/BA25</f>
        <v>0.81318681318681318</v>
      </c>
      <c r="BB30" s="33">
        <f t="shared" si="36"/>
        <v>0.82317073170731703</v>
      </c>
      <c r="BC30" s="12">
        <f t="shared" si="33"/>
        <v>0.77707006369426757</v>
      </c>
    </row>
    <row r="31" spans="2:55" ht="20.100000000000001" customHeight="1" thickBot="1" x14ac:dyDescent="0.25">
      <c r="B31" s="5" t="s">
        <v>142</v>
      </c>
      <c r="C31" s="12">
        <f t="shared" ref="C31:R32" si="37">C26/(C26+C28)</f>
        <v>0.765625</v>
      </c>
      <c r="D31" s="12">
        <f t="shared" si="37"/>
        <v>0.72131147540983609</v>
      </c>
      <c r="E31" s="12">
        <f t="shared" si="37"/>
        <v>0.80769230769230771</v>
      </c>
      <c r="F31" s="12">
        <f t="shared" si="37"/>
        <v>0.75</v>
      </c>
      <c r="G31" s="12">
        <f t="shared" si="37"/>
        <v>0.66216216216216217</v>
      </c>
      <c r="H31" s="12">
        <f t="shared" si="37"/>
        <v>0.76923076923076927</v>
      </c>
      <c r="I31" s="12">
        <f t="shared" si="37"/>
        <v>0.73469387755102045</v>
      </c>
      <c r="J31" s="12">
        <f t="shared" si="37"/>
        <v>0.74242424242424243</v>
      </c>
      <c r="K31" s="12">
        <f t="shared" si="37"/>
        <v>0.77333333333333332</v>
      </c>
      <c r="L31" s="12">
        <f t="shared" si="37"/>
        <v>0.79032258064516125</v>
      </c>
      <c r="M31" s="12">
        <f t="shared" si="37"/>
        <v>0.88235294117647056</v>
      </c>
      <c r="N31" s="12">
        <f t="shared" si="37"/>
        <v>0.77922077922077926</v>
      </c>
      <c r="O31" s="12">
        <f t="shared" si="37"/>
        <v>0.7142857142857143</v>
      </c>
      <c r="P31" s="12">
        <f t="shared" si="37"/>
        <v>0.74545454545454548</v>
      </c>
      <c r="Q31" s="12">
        <f t="shared" si="37"/>
        <v>0.78125</v>
      </c>
      <c r="R31" s="12">
        <f t="shared" si="37"/>
        <v>0.859375</v>
      </c>
      <c r="S31" s="12">
        <f t="shared" ref="D31:AN32" si="38">S26/(S26+S28)</f>
        <v>0.88888888888888884</v>
      </c>
      <c r="T31" s="12">
        <f t="shared" si="38"/>
        <v>0.74626865671641796</v>
      </c>
      <c r="U31" s="12">
        <f t="shared" si="38"/>
        <v>0.95</v>
      </c>
      <c r="V31" s="12">
        <f t="shared" si="38"/>
        <v>0.81132075471698117</v>
      </c>
      <c r="W31" s="12">
        <f t="shared" si="38"/>
        <v>0.77922077922077926</v>
      </c>
      <c r="X31" s="12">
        <f t="shared" si="38"/>
        <v>0.84126984126984128</v>
      </c>
      <c r="Y31" s="12">
        <f t="shared" si="38"/>
        <v>0.65384615384615385</v>
      </c>
      <c r="Z31" s="12">
        <f t="shared" si="38"/>
        <v>0.875</v>
      </c>
      <c r="AA31" s="12">
        <f t="shared" si="38"/>
        <v>0.8</v>
      </c>
      <c r="AB31" s="12">
        <f t="shared" si="38"/>
        <v>0.76388888888888884</v>
      </c>
      <c r="AC31" s="12">
        <f t="shared" si="38"/>
        <v>0.82051282051282048</v>
      </c>
      <c r="AD31" s="12">
        <f t="shared" si="38"/>
        <v>0.86567164179104472</v>
      </c>
      <c r="AE31" s="12">
        <f t="shared" si="38"/>
        <v>0.81538461538461537</v>
      </c>
      <c r="AF31" s="12">
        <f t="shared" si="38"/>
        <v>0.87142857142857144</v>
      </c>
      <c r="AG31" s="12">
        <f t="shared" si="38"/>
        <v>0.82</v>
      </c>
      <c r="AH31" s="12">
        <f t="shared" si="38"/>
        <v>0.88709677419354838</v>
      </c>
      <c r="AI31" s="12">
        <f t="shared" si="38"/>
        <v>0.73809523809523814</v>
      </c>
      <c r="AJ31" s="12">
        <f t="shared" si="38"/>
        <v>0.82608695652173914</v>
      </c>
      <c r="AK31" s="12">
        <f t="shared" si="38"/>
        <v>0.81481481481481477</v>
      </c>
      <c r="AL31" s="12">
        <f t="shared" si="38"/>
        <v>0.84444444444444444</v>
      </c>
      <c r="AM31" s="12">
        <f t="shared" si="38"/>
        <v>0.7640449438202247</v>
      </c>
      <c r="AN31" s="12">
        <f t="shared" si="38"/>
        <v>0.7927927927927928</v>
      </c>
      <c r="AO31" s="12">
        <f t="shared" ref="AO31:AQ31" si="39">AO26/(AO26+AO28)</f>
        <v>0.77358490566037741</v>
      </c>
      <c r="AP31" s="12">
        <f t="shared" ref="AP31" si="40">AP26/(AP26+AP28)</f>
        <v>0.78481012658227844</v>
      </c>
      <c r="AQ31" s="12">
        <f t="shared" si="39"/>
        <v>0.81188118811881194</v>
      </c>
      <c r="AR31" s="12">
        <f t="shared" ref="AR31:AT31" si="41">AR26/(AR26+AR28)</f>
        <v>0.78899082568807344</v>
      </c>
      <c r="AS31" s="12">
        <f t="shared" ref="AS31" si="42">AS26/(AS26+AS28)</f>
        <v>0.7857142857142857</v>
      </c>
      <c r="AT31" s="12">
        <f t="shared" si="41"/>
        <v>0.7558139534883721</v>
      </c>
      <c r="AU31" s="12">
        <f t="shared" ref="AU31:BC31" si="43">AU26/(AU26+AU28)</f>
        <v>0.80722891566265065</v>
      </c>
      <c r="AV31" s="12">
        <f t="shared" ref="AV31:AX31" si="44">AV26/(AV26+AV28)</f>
        <v>0.8651685393258427</v>
      </c>
      <c r="AW31" s="12">
        <f t="shared" si="44"/>
        <v>0.86842105263157898</v>
      </c>
      <c r="AX31" s="12">
        <f t="shared" si="44"/>
        <v>0.75641025641025639</v>
      </c>
      <c r="AY31" s="12">
        <f t="shared" ref="AY31:AZ31" si="45">AY26/(AY26+AY28)</f>
        <v>0.84615384615384615</v>
      </c>
      <c r="AZ31" s="12">
        <f t="shared" si="45"/>
        <v>0.77319587628865982</v>
      </c>
      <c r="BA31" s="12">
        <f t="shared" ref="BA31:BB32" si="46">BA26/(BA26+BA28)</f>
        <v>0.87037037037037035</v>
      </c>
      <c r="BB31" s="33">
        <f t="shared" si="46"/>
        <v>0.81553398058252424</v>
      </c>
      <c r="BC31" s="12">
        <f t="shared" si="43"/>
        <v>0.77358490566037741</v>
      </c>
    </row>
    <row r="32" spans="2:55" ht="20.100000000000001" customHeight="1" thickBot="1" x14ac:dyDescent="0.25">
      <c r="B32" s="5" t="s">
        <v>143</v>
      </c>
      <c r="C32" s="12">
        <f t="shared" si="37"/>
        <v>0.7142857142857143</v>
      </c>
      <c r="D32" s="12">
        <f t="shared" si="38"/>
        <v>0.70588235294117652</v>
      </c>
      <c r="E32" s="12">
        <f t="shared" si="38"/>
        <v>0.88888888888888884</v>
      </c>
      <c r="F32" s="12">
        <f t="shared" si="38"/>
        <v>0.84375</v>
      </c>
      <c r="G32" s="12">
        <f t="shared" si="38"/>
        <v>0.77272727272727271</v>
      </c>
      <c r="H32" s="12">
        <f t="shared" si="38"/>
        <v>0.73333333333333328</v>
      </c>
      <c r="I32" s="12">
        <f t="shared" si="38"/>
        <v>0.8666666666666667</v>
      </c>
      <c r="J32" s="12">
        <f t="shared" si="38"/>
        <v>0.8571428571428571</v>
      </c>
      <c r="K32" s="12">
        <f t="shared" si="38"/>
        <v>0.76470588235294112</v>
      </c>
      <c r="L32" s="12">
        <f t="shared" si="38"/>
        <v>0.81578947368421051</v>
      </c>
      <c r="M32" s="12">
        <f t="shared" si="38"/>
        <v>0.69230769230769229</v>
      </c>
      <c r="N32" s="12">
        <f t="shared" si="38"/>
        <v>0.90625</v>
      </c>
      <c r="O32" s="12">
        <f t="shared" si="38"/>
        <v>0.58620689655172409</v>
      </c>
      <c r="P32" s="12">
        <f t="shared" si="38"/>
        <v>0.77777777777777779</v>
      </c>
      <c r="Q32" s="12">
        <f t="shared" si="38"/>
        <v>0.81818181818181823</v>
      </c>
      <c r="R32" s="12">
        <f t="shared" si="38"/>
        <v>0.81481481481481477</v>
      </c>
      <c r="S32" s="12">
        <f t="shared" si="38"/>
        <v>0.8571428571428571</v>
      </c>
      <c r="T32" s="12">
        <f t="shared" si="38"/>
        <v>0.6785714285714286</v>
      </c>
      <c r="U32" s="12">
        <f t="shared" si="38"/>
        <v>0.875</v>
      </c>
      <c r="V32" s="12">
        <f t="shared" si="38"/>
        <v>0.72413793103448276</v>
      </c>
      <c r="W32" s="12">
        <f t="shared" si="38"/>
        <v>0.8125</v>
      </c>
      <c r="X32" s="12">
        <f t="shared" si="38"/>
        <v>0.81818181818181823</v>
      </c>
      <c r="Y32" s="12">
        <f t="shared" si="38"/>
        <v>0.8571428571428571</v>
      </c>
      <c r="Z32" s="12">
        <f t="shared" si="38"/>
        <v>0.76</v>
      </c>
      <c r="AA32" s="12">
        <f t="shared" si="38"/>
        <v>0.82857142857142863</v>
      </c>
      <c r="AB32" s="12">
        <f t="shared" si="38"/>
        <v>0.95454545454545459</v>
      </c>
      <c r="AC32" s="12">
        <f t="shared" si="38"/>
        <v>0.83333333333333337</v>
      </c>
      <c r="AD32" s="12">
        <f t="shared" si="38"/>
        <v>0.77142857142857146</v>
      </c>
      <c r="AE32" s="12">
        <f t="shared" si="38"/>
        <v>0.84210526315789469</v>
      </c>
      <c r="AF32" s="12">
        <f t="shared" si="38"/>
        <v>0.87179487179487181</v>
      </c>
      <c r="AG32" s="12">
        <f t="shared" si="38"/>
        <v>0.7142857142857143</v>
      </c>
      <c r="AH32" s="12">
        <f t="shared" si="38"/>
        <v>0.64102564102564108</v>
      </c>
      <c r="AI32" s="12">
        <f t="shared" si="38"/>
        <v>0.74193548387096775</v>
      </c>
      <c r="AJ32" s="12">
        <f t="shared" si="38"/>
        <v>0.83333333333333337</v>
      </c>
      <c r="AK32" s="12">
        <f t="shared" si="38"/>
        <v>0.76470588235294112</v>
      </c>
      <c r="AL32" s="12">
        <f t="shared" si="38"/>
        <v>0.8</v>
      </c>
      <c r="AM32" s="12">
        <f t="shared" si="38"/>
        <v>0.78787878787878785</v>
      </c>
      <c r="AN32" s="12">
        <f t="shared" si="38"/>
        <v>0.67241379310344829</v>
      </c>
      <c r="AO32" s="12">
        <f t="shared" ref="AO32:AQ32" si="47">AO27/(AO27+AO29)</f>
        <v>0.66666666666666663</v>
      </c>
      <c r="AP32" s="12">
        <f t="shared" ref="AP32" si="48">AP27/(AP27+AP29)</f>
        <v>0.72916666666666663</v>
      </c>
      <c r="AQ32" s="12">
        <f t="shared" si="47"/>
        <v>0.81818181818181823</v>
      </c>
      <c r="AR32" s="12">
        <f t="shared" ref="AR32:AT32" si="49">AR27/(AR27+AR29)</f>
        <v>0.7678571428571429</v>
      </c>
      <c r="AS32" s="12">
        <f t="shared" ref="AS32" si="50">AS27/(AS27+AS29)</f>
        <v>0.64</v>
      </c>
      <c r="AT32" s="12">
        <f t="shared" si="49"/>
        <v>0.76190476190476186</v>
      </c>
      <c r="AU32" s="12">
        <f t="shared" ref="AU32:BC32" si="51">AU27/(AU27+AU29)</f>
        <v>0.70731707317073167</v>
      </c>
      <c r="AV32" s="12">
        <f t="shared" ref="AV32:AX32" si="52">AV27/(AV27+AV29)</f>
        <v>0.80645161290322576</v>
      </c>
      <c r="AW32" s="12">
        <f t="shared" si="52"/>
        <v>0.73913043478260865</v>
      </c>
      <c r="AX32" s="12">
        <f t="shared" si="52"/>
        <v>0.86</v>
      </c>
      <c r="AY32" s="12">
        <f t="shared" ref="AY32:AZ32" si="53">AY27/(AY27+AY29)</f>
        <v>0.80851063829787229</v>
      </c>
      <c r="AZ32" s="12">
        <f t="shared" si="53"/>
        <v>0.77192982456140347</v>
      </c>
      <c r="BA32" s="12">
        <f t="shared" ref="BA32" si="54">BA27/(BA27+BA29)</f>
        <v>0.72972972972972971</v>
      </c>
      <c r="BB32" s="33">
        <f t="shared" si="46"/>
        <v>0.83606557377049184</v>
      </c>
      <c r="BC32" s="12">
        <f t="shared" si="51"/>
        <v>0.78431372549019607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2025-06-10T12:12:51Z</dcterms:modified>
</cp:coreProperties>
</file>